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560" windowHeight="12855"/>
  </bookViews>
  <sheets>
    <sheet name="август" sheetId="1" r:id="rId1"/>
  </sheets>
  <definedNames>
    <definedName name="_xlnm.Print_Titles" localSheetId="0">август!$A:$A</definedName>
    <definedName name="_xlnm.Print_Area" localSheetId="0">август!$A$1:$AF$83</definedName>
  </definedNames>
  <calcPr calcId="124519" fullCalcOnLoad="1" refMode="R1C1"/>
</workbook>
</file>

<file path=xl/calcChain.xml><?xml version="1.0" encoding="utf-8"?>
<calcChain xmlns="http://schemas.openxmlformats.org/spreadsheetml/2006/main">
  <c r="AD76" i="1"/>
  <c r="AB76"/>
  <c r="Z76"/>
  <c r="X76"/>
  <c r="W76"/>
  <c r="V76"/>
  <c r="U76"/>
  <c r="T76"/>
  <c r="S76"/>
  <c r="R76"/>
  <c r="Q76"/>
  <c r="P76"/>
  <c r="O76"/>
  <c r="N76"/>
  <c r="M76"/>
  <c r="L76"/>
  <c r="K76"/>
  <c r="J76"/>
  <c r="I76"/>
  <c r="H76"/>
  <c r="D76"/>
  <c r="C76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E75"/>
  <c r="C75"/>
  <c r="D75" s="1"/>
  <c r="D74" s="1"/>
  <c r="AD74"/>
  <c r="AB74"/>
  <c r="Z74"/>
  <c r="X74"/>
  <c r="W74"/>
  <c r="V74"/>
  <c r="U74"/>
  <c r="T74"/>
  <c r="S74"/>
  <c r="R74"/>
  <c r="Q74"/>
  <c r="P74"/>
  <c r="O74"/>
  <c r="N74"/>
  <c r="M74"/>
  <c r="L74"/>
  <c r="K74"/>
  <c r="J74"/>
  <c r="I74"/>
  <c r="H74"/>
  <c r="C74"/>
  <c r="D71"/>
  <c r="C71"/>
  <c r="B71"/>
  <c r="AD69"/>
  <c r="AB69"/>
  <c r="Z69"/>
  <c r="X69"/>
  <c r="W69"/>
  <c r="V69"/>
  <c r="U69"/>
  <c r="T69"/>
  <c r="S69"/>
  <c r="R69"/>
  <c r="Q69"/>
  <c r="P69"/>
  <c r="O69"/>
  <c r="N69"/>
  <c r="M69"/>
  <c r="L69"/>
  <c r="K69"/>
  <c r="J69"/>
  <c r="I69"/>
  <c r="H69"/>
  <c r="D69"/>
  <c r="C69"/>
  <c r="B69"/>
  <c r="AD68"/>
  <c r="AB68"/>
  <c r="Z68"/>
  <c r="X68"/>
  <c r="W68"/>
  <c r="V68"/>
  <c r="U68"/>
  <c r="T68"/>
  <c r="S68"/>
  <c r="R68"/>
  <c r="Q68"/>
  <c r="P68"/>
  <c r="O68"/>
  <c r="N68"/>
  <c r="M68"/>
  <c r="L68"/>
  <c r="K68"/>
  <c r="J68"/>
  <c r="I68"/>
  <c r="H68"/>
  <c r="D68"/>
  <c r="C68"/>
  <c r="B68"/>
  <c r="AD66"/>
  <c r="AB66"/>
  <c r="Z66"/>
  <c r="X66"/>
  <c r="W66"/>
  <c r="V66"/>
  <c r="U66"/>
  <c r="T66"/>
  <c r="S66"/>
  <c r="R66"/>
  <c r="Q66"/>
  <c r="P66"/>
  <c r="O66"/>
  <c r="N66"/>
  <c r="M66"/>
  <c r="L66"/>
  <c r="K66"/>
  <c r="J66"/>
  <c r="I66"/>
  <c r="H66"/>
  <c r="D66"/>
  <c r="C66"/>
  <c r="B66"/>
  <c r="E63"/>
  <c r="F63" s="1"/>
  <c r="D63"/>
  <c r="C63"/>
  <c r="B63"/>
  <c r="E62"/>
  <c r="F62" s="1"/>
  <c r="C62"/>
  <c r="D62" s="1"/>
  <c r="D61" s="1"/>
  <c r="B62"/>
  <c r="B75" s="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E61"/>
  <c r="F61" s="1"/>
  <c r="C61"/>
  <c r="B61"/>
  <c r="E57"/>
  <c r="F57" s="1"/>
  <c r="C57"/>
  <c r="D57" s="1"/>
  <c r="D55" s="1"/>
  <c r="B57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E55"/>
  <c r="F55" s="1"/>
  <c r="C55"/>
  <c r="B55"/>
  <c r="E50"/>
  <c r="F50" s="1"/>
  <c r="C50"/>
  <c r="D50" s="1"/>
  <c r="D48" s="1"/>
  <c r="B50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E48"/>
  <c r="F48" s="1"/>
  <c r="C48"/>
  <c r="B48"/>
  <c r="E44"/>
  <c r="F44" s="1"/>
  <c r="C44"/>
  <c r="D44" s="1"/>
  <c r="D42" s="1"/>
  <c r="B44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E42"/>
  <c r="F42" s="1"/>
  <c r="C42"/>
  <c r="B42"/>
  <c r="E38"/>
  <c r="F38" s="1"/>
  <c r="C38"/>
  <c r="D38" s="1"/>
  <c r="D36" s="1"/>
  <c r="B38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E36"/>
  <c r="F36" s="1"/>
  <c r="C36"/>
  <c r="B36"/>
  <c r="E32"/>
  <c r="F32" s="1"/>
  <c r="C32"/>
  <c r="D32" s="1"/>
  <c r="D30" s="1"/>
  <c r="B32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E30"/>
  <c r="F30" s="1"/>
  <c r="C30"/>
  <c r="B30"/>
  <c r="E26"/>
  <c r="F26" s="1"/>
  <c r="F24" s="1"/>
  <c r="C26"/>
  <c r="D26" s="1"/>
  <c r="D24" s="1"/>
  <c r="B26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E24"/>
  <c r="C24"/>
  <c r="B24"/>
  <c r="E20"/>
  <c r="F20" s="1"/>
  <c r="C20"/>
  <c r="D20" s="1"/>
  <c r="D18" s="1"/>
  <c r="B20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E18"/>
  <c r="F18" s="1"/>
  <c r="C18"/>
  <c r="B18"/>
  <c r="E14"/>
  <c r="F14" s="1"/>
  <c r="F12" s="1"/>
  <c r="C14"/>
  <c r="D14" s="1"/>
  <c r="D12" s="1"/>
  <c r="B14"/>
  <c r="B76" s="1"/>
  <c r="AE12"/>
  <c r="AE71" s="1"/>
  <c r="AD12"/>
  <c r="AC12"/>
  <c r="AC71" s="1"/>
  <c r="AB12"/>
  <c r="AA12"/>
  <c r="AA71" s="1"/>
  <c r="Z12"/>
  <c r="Y12"/>
  <c r="Y71" s="1"/>
  <c r="X12"/>
  <c r="W12"/>
  <c r="V12"/>
  <c r="U12"/>
  <c r="T12"/>
  <c r="S12"/>
  <c r="R12"/>
  <c r="Q12"/>
  <c r="P12"/>
  <c r="O12"/>
  <c r="N12"/>
  <c r="M12"/>
  <c r="L12"/>
  <c r="K12"/>
  <c r="J12"/>
  <c r="I12"/>
  <c r="H12"/>
  <c r="E12"/>
  <c r="C12"/>
  <c r="B12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E9"/>
  <c r="F9" s="1"/>
  <c r="D9"/>
  <c r="C9"/>
  <c r="B9"/>
  <c r="Y76" l="1"/>
  <c r="E71"/>
  <c r="Y69"/>
  <c r="Y68"/>
  <c r="AA76"/>
  <c r="AA74" s="1"/>
  <c r="AA69"/>
  <c r="AA68"/>
  <c r="AA66" s="1"/>
  <c r="AC76"/>
  <c r="AC74" s="1"/>
  <c r="AC69"/>
  <c r="AC68"/>
  <c r="AC66" s="1"/>
  <c r="AE76"/>
  <c r="AE74" s="1"/>
  <c r="AE69"/>
  <c r="AE68"/>
  <c r="AE66" s="1"/>
  <c r="F75"/>
  <c r="B74"/>
  <c r="G9"/>
  <c r="G14"/>
  <c r="G12" s="1"/>
  <c r="G18"/>
  <c r="G20"/>
  <c r="G26"/>
  <c r="G24" s="1"/>
  <c r="G30"/>
  <c r="G32"/>
  <c r="G36"/>
  <c r="G38"/>
  <c r="G42"/>
  <c r="G44"/>
  <c r="G48"/>
  <c r="G50"/>
  <c r="G55"/>
  <c r="G57"/>
  <c r="G61"/>
  <c r="G62"/>
  <c r="G63"/>
  <c r="G75"/>
  <c r="E76" l="1"/>
  <c r="Y74"/>
  <c r="E68"/>
  <c r="Y66"/>
  <c r="F71"/>
  <c r="G71"/>
  <c r="E69"/>
  <c r="F68" l="1"/>
  <c r="F66" s="1"/>
  <c r="G68"/>
  <c r="G66" s="1"/>
  <c r="E66"/>
  <c r="F76"/>
  <c r="G76"/>
  <c r="E74"/>
  <c r="F69"/>
  <c r="G69"/>
  <c r="F74" l="1"/>
  <c r="G74"/>
</calcChain>
</file>

<file path=xl/sharedStrings.xml><?xml version="1.0" encoding="utf-8"?>
<sst xmlns="http://schemas.openxmlformats.org/spreadsheetml/2006/main" count="134" uniqueCount="61">
  <si>
    <t>Отчет о ходе реализации муниципальной программы "Управление муниципальным имуществом города Когалыма на 2014-2016 годы"</t>
  </si>
  <si>
    <t>тыс.руб.</t>
  </si>
  <si>
    <t>Мероприятия программы</t>
  </si>
  <si>
    <t>План на 2014 год</t>
  </si>
  <si>
    <t>План на отчетную дату</t>
  </si>
  <si>
    <t>Профинансировано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</si>
  <si>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</si>
  <si>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</si>
  <si>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</si>
  <si>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</si>
  <si>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</si>
  <si>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</si>
  <si>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</si>
  <si>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</si>
  <si>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</si>
  <si>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</si>
  <si>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</si>
  <si>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</si>
  <si>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</si>
  <si>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</si>
  <si>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</si>
  <si>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</si>
  <si>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</si>
  <si>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</si>
  <si>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</si>
  <si>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 xml:space="preserve"> </t>
  </si>
  <si>
    <t>Муниципальная программа "Управление муниципальным имуществом города Когалыма на 2014-2016 годы</t>
  </si>
  <si>
    <t>Задача  1 "Совершенствование системы управления муниципальным имуществом города Когалыма</t>
  </si>
  <si>
    <t>Мероприятия:</t>
  </si>
  <si>
    <t>"Техническая инвентаризация и паспортизация объектов муниципальной собственности города Когалыма, в том числе земельных участков</t>
  </si>
  <si>
    <t xml:space="preserve">КУМИ направлена заявка в отдел муниципального заказа на размещение электронного аукциона на оказание услуг по технической инвентаризации автомобильных дорог на сумму 2 410 тыс. рублей 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</si>
  <si>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</si>
  <si>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</si>
  <si>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</si>
  <si>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</si>
  <si>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</si>
  <si>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"Оценка стоимости объектов муниципальной собственности города Когалыма, в том числе земельных участков"</t>
  </si>
  <si>
    <t>КУМИ заключены договоры на оказание услуг по оценке муниципального имущества, которые находятся на исполнении. Общая сумма заключенных договоров составляет 350 тыс. рублей.</t>
  </si>
  <si>
    <t>"Мероприятия по землеустройству и землепользованию"</t>
  </si>
  <si>
    <t>26.11.2013 КУМИ заключен муниципальный контракт на оказание услуг по межеванию и постановке земельных участков на государственный кадастровый учёт на которых расположены городские леса города Когалыма на сумму 943,9 тыс. рублей с периодом оказания услуг по 30.11.2014. Оплата по вышеуказанному контракту производится по мере выполнения работ. Освоение оставшихся средств планируется до конца года.</t>
  </si>
  <si>
    <t>"Поддержание объектов муниципальной собственности города Когалыма ,не переданных во временное пользование и не подлежащих реализации, а также объектов ,находящихся во временном безвозмездном пользовании организаций,в надлежащем сосотоянии,посредством привлечения специализированных организаций "</t>
  </si>
  <si>
    <t>КУМИ заключены соответствующие договоры, оплата по которым производится за фактически выполненные работу, оказанные услуги.</t>
  </si>
  <si>
    <t>"Оплата агентских услуг по приему платежей за наем жилых помещений муниципального жилищного фонда города Когалыма</t>
  </si>
  <si>
    <t>Оплата производится по фактически оказанные агентские услуги по приему платежей за наём жил. помещений, находящиеся в муниципальной собственности.</t>
  </si>
  <si>
    <t>"Компенсация выпадающих доходов организациям,в связи с оказанием услуг по содержанию муниципального жилищного фонда в городе Когалыме"</t>
  </si>
  <si>
    <t>Оплата производится по фактически выставленным счетам, актам выполненных работ за услуги по содержанию муниципального жилищного фонда.</t>
  </si>
  <si>
    <t>"Обязательное страхование гражданской ответственности владельца транспортных средств (ОСАГО)"</t>
  </si>
  <si>
    <t>Оплата страховой премии осуществляется за фактическое количество автотранспорта, подлежащего страхованию</t>
  </si>
  <si>
    <t>"Уплата налогов и сборов, предусмотренных действующим законодательством"</t>
  </si>
  <si>
    <t xml:space="preserve">В рамках мероприятия производится уплата транспортного налога за транспорт, находящийся в муниципальной собственности в период уплаты, а также производится уплата НДС от реализации муниципального имущества физическим лицам в соответствии с НК РФ. Уплата транспортного налога и НДС произведены в полном объёме, в указанные сроки, задолженность по уплате отсутствует. </t>
  </si>
  <si>
    <t>"Предоставление субсидии в целях обеспечения страховой защиты муниципального имущества города Когалыма"</t>
  </si>
  <si>
    <t>Заключены договоры страхования муниципального имущества №0187300013713000083/99-028-000036 от 18.12.2013, №0187300013712000430/3 от 17.12.2013, за счёт средств местного бюджета, произведена оплата 10% от исчисленной страховой премии, что составляет 374 039,24 рублей. Оплата оставшейся части страховой премии в размере 3 366 353,15 рублей произведена за счёт средств бюджета автономного округа. 31.07.2014 КУМИ заключен договор на страхование муниципального имущества на сумму 99 516 рублей. Оплата со средств местного бюджета будет произведена в первой декаде сентября.</t>
  </si>
  <si>
    <t>Задача  2 "Обеспечение условий для выполнения функций ,возложенных на Комитет по управлению муниципальным имуществом Администрации города Когалыма"</t>
  </si>
  <si>
    <t>Оплата производится по факту выполненных работ, оказанных услуг с учётом принятых КУМИ обязательствам, а также осуществляются выплаты работникам КУМИ с учётом требований действующего законодательства РФ.</t>
  </si>
  <si>
    <t>"Организационно-техническое и финансовое обеспечение Комитета по управлению муниципальным имуществом Администрации города Когалыма"</t>
  </si>
  <si>
    <t>Итого по программе, в том числе</t>
  </si>
  <si>
    <t xml:space="preserve">Заместитель председателя комитета  по управлению муниципальным имуществом Администрации города Когалыма                              </t>
  </si>
  <si>
    <t>М.В.Лучицкая</t>
  </si>
  <si>
    <t>Начальник отдела финансово-экономического обеспечения и контроля</t>
  </si>
  <si>
    <t>А.А.Ильин</t>
  </si>
  <si>
    <t>тел. 93-782</t>
  </si>
</sst>
</file>

<file path=xl/styles.xml><?xml version="1.0" encoding="utf-8"?>
<styleSheet xmlns="http://schemas.openxmlformats.org/spreadsheetml/2006/main">
  <numFmts count="7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0_ ;[Red]\-#,##0.00\ "/>
    <numFmt numFmtId="168" formatCode="#,##0.0"/>
    <numFmt numFmtId="169" formatCode="0.0"/>
    <numFmt numFmtId="170" formatCode="#,##0.000_ ;[Red]\-#,##0.000\ "/>
  </numFmts>
  <fonts count="20"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Monotype Corsiva"/>
      <family val="4"/>
      <charset val="204"/>
    </font>
    <font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justify" vertical="center" wrapText="1"/>
    </xf>
    <xf numFmtId="164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64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justify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2" borderId="2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justify" vertical="center" wrapText="1"/>
    </xf>
    <xf numFmtId="165" fontId="4" fillId="0" borderId="0" xfId="0" applyNumberFormat="1" applyFont="1" applyFill="1" applyAlignment="1">
      <alignment vertical="center" wrapText="1"/>
    </xf>
    <xf numFmtId="49" fontId="13" fillId="3" borderId="2" xfId="0" applyNumberFormat="1" applyFont="1" applyFill="1" applyBorder="1" applyAlignment="1" applyProtection="1">
      <alignment horizontal="left" vertical="center"/>
      <protection locked="0"/>
    </xf>
    <xf numFmtId="49" fontId="13" fillId="3" borderId="2" xfId="0" applyNumberFormat="1" applyFont="1" applyFill="1" applyBorder="1" applyAlignment="1" applyProtection="1">
      <alignment horizontal="center" vertical="center"/>
      <protection locked="0"/>
    </xf>
    <xf numFmtId="164" fontId="13" fillId="3" borderId="2" xfId="0" applyNumberFormat="1" applyFont="1" applyFill="1" applyBorder="1" applyAlignment="1" applyProtection="1">
      <alignment horizontal="right" vertical="center"/>
    </xf>
    <xf numFmtId="164" fontId="13" fillId="3" borderId="2" xfId="0" applyNumberFormat="1" applyFont="1" applyFill="1" applyBorder="1" applyAlignment="1" applyProtection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2" xfId="1" applyNumberFormat="1" applyFont="1" applyFill="1" applyBorder="1" applyAlignment="1">
      <alignment horizontal="center" vertical="center" wrapText="1"/>
    </xf>
    <xf numFmtId="167" fontId="12" fillId="2" borderId="2" xfId="0" applyNumberFormat="1" applyFont="1" applyFill="1" applyBorder="1" applyAlignment="1" applyProtection="1">
      <alignment horizontal="center" vertical="center" wrapText="1"/>
    </xf>
    <xf numFmtId="167" fontId="1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justify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 applyProtection="1">
      <alignment horizontal="center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164" fontId="13" fillId="2" borderId="2" xfId="0" applyNumberFormat="1" applyFont="1" applyFill="1" applyBorder="1" applyAlignment="1" applyProtection="1">
      <alignment horizontal="center"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wrapText="1"/>
    </xf>
    <xf numFmtId="4" fontId="5" fillId="4" borderId="2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 applyProtection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2" borderId="2" xfId="1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167" fontId="5" fillId="0" borderId="2" xfId="0" applyNumberFormat="1" applyFont="1" applyFill="1" applyBorder="1" applyAlignment="1" applyProtection="1">
      <alignment horizontal="center" vertical="center" wrapText="1"/>
    </xf>
    <xf numFmtId="167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 applyProtection="1">
      <alignment horizontal="left" wrapText="1"/>
    </xf>
    <xf numFmtId="168" fontId="5" fillId="2" borderId="2" xfId="0" applyNumberFormat="1" applyFont="1" applyFill="1" applyBorder="1" applyAlignment="1" applyProtection="1">
      <alignment horizontal="justify" vertical="center"/>
      <protection hidden="1"/>
    </xf>
    <xf numFmtId="169" fontId="5" fillId="0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justify" wrapText="1"/>
    </xf>
    <xf numFmtId="0" fontId="13" fillId="2" borderId="2" xfId="0" applyFont="1" applyFill="1" applyBorder="1" applyAlignment="1">
      <alignment horizontal="left" wrapText="1"/>
    </xf>
    <xf numFmtId="168" fontId="15" fillId="2" borderId="2" xfId="0" applyNumberFormat="1" applyFont="1" applyFill="1" applyBorder="1" applyAlignment="1" applyProtection="1">
      <alignment horizontal="justify" vertical="center"/>
      <protection hidden="1"/>
    </xf>
    <xf numFmtId="167" fontId="5" fillId="4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left" wrapText="1"/>
    </xf>
    <xf numFmtId="168" fontId="15" fillId="2" borderId="2" xfId="0" applyNumberFormat="1" applyFont="1" applyFill="1" applyBorder="1" applyAlignment="1" applyProtection="1">
      <alignment horizontal="justify" vertical="center" wrapText="1"/>
      <protection hidden="1"/>
    </xf>
    <xf numFmtId="0" fontId="13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justify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center" vertical="center" wrapText="1"/>
    </xf>
    <xf numFmtId="167" fontId="13" fillId="4" borderId="2" xfId="0" applyNumberFormat="1" applyFont="1" applyFill="1" applyBorder="1" applyAlignment="1" applyProtection="1">
      <alignment horizontal="center" vertical="center" wrapText="1"/>
    </xf>
    <xf numFmtId="2" fontId="13" fillId="4" borderId="2" xfId="0" applyNumberFormat="1" applyFont="1" applyFill="1" applyBorder="1" applyAlignment="1">
      <alignment horizontal="center" vertical="center" wrapText="1"/>
    </xf>
    <xf numFmtId="2" fontId="13" fillId="4" borderId="2" xfId="0" applyNumberFormat="1" applyFont="1" applyFill="1" applyBorder="1" applyAlignment="1">
      <alignment horizontal="center" wrapText="1"/>
    </xf>
    <xf numFmtId="17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4" fontId="4" fillId="0" borderId="0" xfId="1" applyNumberFormat="1" applyFont="1" applyFill="1" applyAlignment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167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8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justify" vertical="center" wrapText="1"/>
    </xf>
    <xf numFmtId="166" fontId="13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167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167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justify" vertical="center"/>
    </xf>
    <xf numFmtId="0" fontId="17" fillId="0" borderId="0" xfId="0" applyFont="1" applyFill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4"/>
  <sheetViews>
    <sheetView showGridLines="0" tabSelected="1" view="pageBreakPreview" topLeftCell="A7" zoomScale="60" zoomScaleNormal="70" workbookViewId="0">
      <selection activeCell="E23" sqref="E23"/>
    </sheetView>
  </sheetViews>
  <sheetFormatPr defaultRowHeight="15.75"/>
  <cols>
    <col min="1" max="1" width="67.5703125" style="13" customWidth="1"/>
    <col min="2" max="2" width="14.140625" style="2" customWidth="1"/>
    <col min="3" max="3" width="13.85546875" style="3" customWidth="1"/>
    <col min="4" max="4" width="16" style="3" customWidth="1"/>
    <col min="5" max="5" width="16.5703125" style="4" customWidth="1"/>
    <col min="6" max="6" width="14.5703125" style="3" customWidth="1"/>
    <col min="7" max="7" width="13.42578125" style="3" customWidth="1"/>
    <col min="8" max="11" width="16.140625" style="7" customWidth="1"/>
    <col min="12" max="12" width="19.85546875" style="7" customWidth="1"/>
    <col min="13" max="13" width="16.140625" style="8" customWidth="1"/>
    <col min="14" max="14" width="14.28515625" style="8" customWidth="1"/>
    <col min="15" max="15" width="15.7109375" style="8" customWidth="1"/>
    <col min="16" max="16" width="16.140625" style="7" customWidth="1"/>
    <col min="17" max="17" width="18.5703125" style="7" customWidth="1"/>
    <col min="18" max="18" width="16.140625" style="7" customWidth="1"/>
    <col min="19" max="19" width="19" style="7" customWidth="1"/>
    <col min="20" max="20" width="14.42578125" style="3" customWidth="1"/>
    <col min="21" max="31" width="16.140625" style="3" customWidth="1"/>
    <col min="32" max="32" width="45.85546875" style="13" customWidth="1"/>
    <col min="33" max="16384" width="9.140625" style="7"/>
  </cols>
  <sheetData>
    <row r="1" spans="1:32" ht="75" customHeight="1">
      <c r="A1" s="1"/>
      <c r="G1" s="5"/>
      <c r="H1" s="5"/>
      <c r="I1" s="6"/>
      <c r="J1" s="6"/>
      <c r="K1" s="6"/>
      <c r="N1" s="9"/>
      <c r="O1" s="10"/>
      <c r="P1" s="11"/>
      <c r="Q1" s="12"/>
      <c r="R1" s="12"/>
      <c r="S1" s="12"/>
    </row>
    <row r="2" spans="1:32" s="17" customFormat="1" ht="23.25">
      <c r="A2" s="14" t="s">
        <v>0</v>
      </c>
      <c r="B2" s="15"/>
      <c r="C2" s="14"/>
      <c r="D2" s="14"/>
      <c r="E2" s="16"/>
      <c r="F2" s="16"/>
      <c r="G2" s="16"/>
      <c r="L2" s="18"/>
      <c r="M2" s="18"/>
      <c r="N2" s="18"/>
      <c r="O2" s="19"/>
      <c r="P2" s="19"/>
      <c r="Q2" s="19"/>
      <c r="R2" s="19"/>
      <c r="S2" s="19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20"/>
    </row>
    <row r="3" spans="1:32" ht="20.25">
      <c r="A3" s="21"/>
      <c r="O3" s="22"/>
      <c r="P3" s="22"/>
      <c r="Q3" s="22"/>
      <c r="R3" s="22"/>
      <c r="S3" s="22"/>
      <c r="AF3" s="23"/>
    </row>
    <row r="4" spans="1:32" s="27" customFormat="1" ht="2.25" customHeight="1">
      <c r="A4" s="24"/>
      <c r="B4" s="25"/>
      <c r="C4" s="24"/>
      <c r="D4" s="24"/>
      <c r="E4" s="26"/>
      <c r="F4" s="24"/>
      <c r="G4" s="24"/>
      <c r="H4" s="24"/>
      <c r="I4" s="24"/>
      <c r="J4" s="24"/>
      <c r="L4" s="24"/>
      <c r="M4" s="26"/>
      <c r="N4" s="26"/>
      <c r="O4" s="26"/>
      <c r="P4" s="24"/>
      <c r="Q4" s="24"/>
      <c r="R4" s="24"/>
      <c r="S4" s="28" t="s">
        <v>1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9" t="s">
        <v>1</v>
      </c>
    </row>
    <row r="5" spans="1:32" s="36" customFormat="1" ht="18.75" customHeight="1">
      <c r="A5" s="30" t="s">
        <v>2</v>
      </c>
      <c r="B5" s="31" t="s">
        <v>3</v>
      </c>
      <c r="C5" s="31" t="s">
        <v>4</v>
      </c>
      <c r="D5" s="31" t="s">
        <v>5</v>
      </c>
      <c r="E5" s="32" t="s">
        <v>6</v>
      </c>
      <c r="F5" s="33" t="s">
        <v>7</v>
      </c>
      <c r="G5" s="33"/>
      <c r="H5" s="33" t="s">
        <v>8</v>
      </c>
      <c r="I5" s="33"/>
      <c r="J5" s="33" t="s">
        <v>9</v>
      </c>
      <c r="K5" s="33"/>
      <c r="L5" s="33" t="s">
        <v>10</v>
      </c>
      <c r="M5" s="33"/>
      <c r="N5" s="34" t="s">
        <v>11</v>
      </c>
      <c r="O5" s="34"/>
      <c r="P5" s="33" t="s">
        <v>12</v>
      </c>
      <c r="Q5" s="33"/>
      <c r="R5" s="33" t="s">
        <v>13</v>
      </c>
      <c r="S5" s="33"/>
      <c r="T5" s="33" t="s">
        <v>14</v>
      </c>
      <c r="U5" s="33"/>
      <c r="V5" s="33" t="s">
        <v>15</v>
      </c>
      <c r="W5" s="33"/>
      <c r="X5" s="33" t="s">
        <v>16</v>
      </c>
      <c r="Y5" s="33"/>
      <c r="Z5" s="33" t="s">
        <v>17</v>
      </c>
      <c r="AA5" s="33"/>
      <c r="AB5" s="33" t="s">
        <v>18</v>
      </c>
      <c r="AC5" s="33"/>
      <c r="AD5" s="33" t="s">
        <v>19</v>
      </c>
      <c r="AE5" s="33"/>
      <c r="AF5" s="35" t="s">
        <v>20</v>
      </c>
    </row>
    <row r="6" spans="1:32" s="2" customFormat="1" ht="84" customHeight="1">
      <c r="A6" s="30"/>
      <c r="B6" s="37"/>
      <c r="C6" s="37"/>
      <c r="D6" s="37"/>
      <c r="E6" s="38"/>
      <c r="F6" s="39" t="s">
        <v>21</v>
      </c>
      <c r="G6" s="39" t="s">
        <v>22</v>
      </c>
      <c r="H6" s="40" t="s">
        <v>23</v>
      </c>
      <c r="I6" s="40" t="s">
        <v>24</v>
      </c>
      <c r="J6" s="40" t="s">
        <v>23</v>
      </c>
      <c r="K6" s="40" t="s">
        <v>24</v>
      </c>
      <c r="L6" s="40" t="s">
        <v>23</v>
      </c>
      <c r="M6" s="41" t="s">
        <v>24</v>
      </c>
      <c r="N6" s="41" t="s">
        <v>23</v>
      </c>
      <c r="O6" s="41" t="s">
        <v>24</v>
      </c>
      <c r="P6" s="40" t="s">
        <v>23</v>
      </c>
      <c r="Q6" s="40" t="s">
        <v>24</v>
      </c>
      <c r="R6" s="40" t="s">
        <v>23</v>
      </c>
      <c r="S6" s="40" t="s">
        <v>24</v>
      </c>
      <c r="T6" s="40" t="s">
        <v>23</v>
      </c>
      <c r="U6" s="40" t="s">
        <v>24</v>
      </c>
      <c r="V6" s="40" t="s">
        <v>23</v>
      </c>
      <c r="W6" s="40" t="s">
        <v>24</v>
      </c>
      <c r="X6" s="40" t="s">
        <v>23</v>
      </c>
      <c r="Y6" s="40" t="s">
        <v>24</v>
      </c>
      <c r="Z6" s="40" t="s">
        <v>23</v>
      </c>
      <c r="AA6" s="40" t="s">
        <v>24</v>
      </c>
      <c r="AB6" s="40" t="s">
        <v>23</v>
      </c>
      <c r="AC6" s="40" t="s">
        <v>24</v>
      </c>
      <c r="AD6" s="40" t="s">
        <v>23</v>
      </c>
      <c r="AE6" s="40" t="s">
        <v>25</v>
      </c>
      <c r="AF6" s="35"/>
    </row>
    <row r="7" spans="1:32" s="45" customFormat="1" ht="24.75" customHeight="1">
      <c r="A7" s="42">
        <v>1</v>
      </c>
      <c r="B7" s="42">
        <v>2</v>
      </c>
      <c r="C7" s="42">
        <v>3</v>
      </c>
      <c r="D7" s="42">
        <v>4</v>
      </c>
      <c r="E7" s="43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43">
        <v>13</v>
      </c>
      <c r="N7" s="43">
        <v>14</v>
      </c>
      <c r="O7" s="43">
        <v>15</v>
      </c>
      <c r="P7" s="42">
        <v>16</v>
      </c>
      <c r="Q7" s="42">
        <v>17</v>
      </c>
      <c r="R7" s="42">
        <v>18</v>
      </c>
      <c r="S7" s="42">
        <v>19</v>
      </c>
      <c r="T7" s="42">
        <v>20</v>
      </c>
      <c r="U7" s="42">
        <v>21</v>
      </c>
      <c r="V7" s="42">
        <v>22</v>
      </c>
      <c r="W7" s="42">
        <v>23</v>
      </c>
      <c r="X7" s="42">
        <v>24</v>
      </c>
      <c r="Y7" s="42">
        <v>25</v>
      </c>
      <c r="Z7" s="42">
        <v>26</v>
      </c>
      <c r="AA7" s="42">
        <v>27</v>
      </c>
      <c r="AB7" s="42">
        <v>28</v>
      </c>
      <c r="AC7" s="42">
        <v>29</v>
      </c>
      <c r="AD7" s="42">
        <v>30</v>
      </c>
      <c r="AE7" s="42">
        <v>31</v>
      </c>
      <c r="AF7" s="44">
        <v>32</v>
      </c>
    </row>
    <row r="8" spans="1:32" s="50" customFormat="1" ht="18.75">
      <c r="A8" s="46" t="s">
        <v>26</v>
      </c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</row>
    <row r="9" spans="1:32" s="57" customFormat="1" ht="52.5" customHeight="1">
      <c r="A9" s="51" t="s">
        <v>27</v>
      </c>
      <c r="B9" s="52">
        <f>H9+J9+L9+N9+P9+R9+T9+V9+X9+Z9+AB9+AD9</f>
        <v>69648.800000000017</v>
      </c>
      <c r="C9" s="53">
        <f>H9+J9+L9+N9+P9</f>
        <v>29708.04</v>
      </c>
      <c r="D9" s="53">
        <f>H9+J9+L9+N9+P9</f>
        <v>29708.04</v>
      </c>
      <c r="E9" s="54">
        <f>I9+K9+M9+O9+Q9</f>
        <v>28148.290000000005</v>
      </c>
      <c r="F9" s="55">
        <f>E9/B9*100</f>
        <v>40.414608722619775</v>
      </c>
      <c r="G9" s="55">
        <f>E9/C9*100</f>
        <v>94.749737781422155</v>
      </c>
      <c r="H9" s="55">
        <f>H12+H18+H24+H30+H36+H42+H48+H55+H61</f>
        <v>5765.7800000000007</v>
      </c>
      <c r="I9" s="55">
        <f>I12+I18+I24+I30+I36+I42+I48+I55+I61</f>
        <v>5286.5300000000007</v>
      </c>
      <c r="J9" s="55">
        <f t="shared" ref="J9:AE9" si="0">J12+J18+J24+J30+J36+J42+J48+J55+J61</f>
        <v>4942.0499999999993</v>
      </c>
      <c r="K9" s="55">
        <f t="shared" si="0"/>
        <v>2068.2599999999998</v>
      </c>
      <c r="L9" s="55">
        <f t="shared" si="0"/>
        <v>4476.59</v>
      </c>
      <c r="M9" s="54">
        <f t="shared" si="0"/>
        <v>6019.9900000000007</v>
      </c>
      <c r="N9" s="54">
        <f t="shared" si="0"/>
        <v>9703.5</v>
      </c>
      <c r="O9" s="54">
        <f t="shared" si="0"/>
        <v>9287.74</v>
      </c>
      <c r="P9" s="55">
        <f t="shared" si="0"/>
        <v>4820.1200000000008</v>
      </c>
      <c r="Q9" s="55">
        <f t="shared" si="0"/>
        <v>5485.77</v>
      </c>
      <c r="R9" s="55">
        <f t="shared" si="0"/>
        <v>4483.3</v>
      </c>
      <c r="S9" s="55">
        <f t="shared" si="0"/>
        <v>4493.3900000000003</v>
      </c>
      <c r="T9" s="55">
        <f t="shared" si="0"/>
        <v>9577.9699999999993</v>
      </c>
      <c r="U9" s="55">
        <f t="shared" si="0"/>
        <v>5292.59</v>
      </c>
      <c r="V9" s="55">
        <f t="shared" si="0"/>
        <v>3851.7200000000003</v>
      </c>
      <c r="W9" s="55">
        <f t="shared" si="0"/>
        <v>3824.68</v>
      </c>
      <c r="X9" s="55">
        <f t="shared" si="0"/>
        <v>2774.84</v>
      </c>
      <c r="Y9" s="55">
        <f t="shared" si="0"/>
        <v>0</v>
      </c>
      <c r="Z9" s="55">
        <f t="shared" si="0"/>
        <v>4552.66</v>
      </c>
      <c r="AA9" s="55">
        <f t="shared" si="0"/>
        <v>0</v>
      </c>
      <c r="AB9" s="55">
        <f t="shared" si="0"/>
        <v>3504.41</v>
      </c>
      <c r="AC9" s="55">
        <f t="shared" si="0"/>
        <v>0</v>
      </c>
      <c r="AD9" s="55">
        <f t="shared" si="0"/>
        <v>11195.86</v>
      </c>
      <c r="AE9" s="55">
        <f t="shared" si="0"/>
        <v>0</v>
      </c>
      <c r="AF9" s="56"/>
    </row>
    <row r="10" spans="1:32" s="57" customFormat="1" ht="18.75">
      <c r="A10" s="58" t="s">
        <v>28</v>
      </c>
      <c r="B10" s="59"/>
      <c r="C10" s="60"/>
      <c r="D10" s="61"/>
      <c r="E10" s="62"/>
      <c r="F10" s="63"/>
      <c r="G10" s="63"/>
      <c r="H10" s="63"/>
      <c r="I10" s="63"/>
      <c r="J10" s="63"/>
      <c r="K10" s="63"/>
      <c r="L10" s="63"/>
      <c r="M10" s="62"/>
      <c r="N10" s="62"/>
      <c r="O10" s="62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56"/>
    </row>
    <row r="11" spans="1:32" s="57" customFormat="1" ht="123.75" customHeight="1">
      <c r="A11" s="64" t="s">
        <v>29</v>
      </c>
      <c r="B11" s="59"/>
      <c r="C11" s="60"/>
      <c r="D11" s="61"/>
      <c r="E11" s="62"/>
      <c r="F11" s="63"/>
      <c r="G11" s="63"/>
      <c r="H11" s="63"/>
      <c r="I11" s="63"/>
      <c r="J11" s="63"/>
      <c r="K11" s="63"/>
      <c r="L11" s="63"/>
      <c r="M11" s="62"/>
      <c r="N11" s="62"/>
      <c r="O11" s="62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5" t="s">
        <v>30</v>
      </c>
    </row>
    <row r="12" spans="1:32" s="57" customFormat="1" ht="18.75">
      <c r="A12" s="66" t="s">
        <v>31</v>
      </c>
      <c r="B12" s="67">
        <f>B13+B14+B15+B16</f>
        <v>3528.9</v>
      </c>
      <c r="C12" s="67">
        <f>C13+C14+C15+C16</f>
        <v>3056.02</v>
      </c>
      <c r="D12" s="67">
        <f>D13+D14+D15+D16</f>
        <v>3056.02</v>
      </c>
      <c r="E12" s="67">
        <f>E13+E14+E15+E16</f>
        <v>872.6</v>
      </c>
      <c r="F12" s="68">
        <f>F14</f>
        <v>24.727252118223809</v>
      </c>
      <c r="G12" s="68">
        <f>G14</f>
        <v>28.553478053154102</v>
      </c>
      <c r="H12" s="69">
        <f t="shared" ref="H12:AE12" si="1">H13+H14+H15+H16</f>
        <v>0</v>
      </c>
      <c r="I12" s="69">
        <f t="shared" si="1"/>
        <v>0</v>
      </c>
      <c r="J12" s="69">
        <f t="shared" si="1"/>
        <v>100</v>
      </c>
      <c r="K12" s="69">
        <f t="shared" si="1"/>
        <v>0</v>
      </c>
      <c r="L12" s="69">
        <f t="shared" si="1"/>
        <v>0</v>
      </c>
      <c r="M12" s="69">
        <f t="shared" si="1"/>
        <v>100</v>
      </c>
      <c r="N12" s="69">
        <f t="shared" si="1"/>
        <v>412.88</v>
      </c>
      <c r="O12" s="69">
        <f t="shared" si="1"/>
        <v>172.6</v>
      </c>
      <c r="P12" s="69">
        <f t="shared" si="1"/>
        <v>0</v>
      </c>
      <c r="Q12" s="69">
        <f t="shared" si="1"/>
        <v>100</v>
      </c>
      <c r="R12" s="69">
        <f t="shared" si="1"/>
        <v>0</v>
      </c>
      <c r="S12" s="69">
        <f t="shared" si="1"/>
        <v>0</v>
      </c>
      <c r="T12" s="69">
        <f t="shared" si="1"/>
        <v>2543.14</v>
      </c>
      <c r="U12" s="69">
        <f t="shared" si="1"/>
        <v>200</v>
      </c>
      <c r="V12" s="70">
        <f t="shared" si="1"/>
        <v>0</v>
      </c>
      <c r="W12" s="70">
        <f t="shared" si="1"/>
        <v>300</v>
      </c>
      <c r="X12" s="70">
        <f t="shared" si="1"/>
        <v>0</v>
      </c>
      <c r="Y12" s="70">
        <f t="shared" si="1"/>
        <v>0</v>
      </c>
      <c r="Z12" s="70">
        <f t="shared" si="1"/>
        <v>412.88</v>
      </c>
      <c r="AA12" s="70">
        <f t="shared" si="1"/>
        <v>0</v>
      </c>
      <c r="AB12" s="70">
        <f t="shared" si="1"/>
        <v>0</v>
      </c>
      <c r="AC12" s="70">
        <f t="shared" si="1"/>
        <v>0</v>
      </c>
      <c r="AD12" s="70">
        <f t="shared" si="1"/>
        <v>60</v>
      </c>
      <c r="AE12" s="70">
        <f t="shared" si="1"/>
        <v>0</v>
      </c>
      <c r="AF12" s="71"/>
    </row>
    <row r="13" spans="1:32" s="57" customFormat="1" ht="18.75">
      <c r="A13" s="72" t="s">
        <v>32</v>
      </c>
      <c r="B13" s="73"/>
      <c r="C13" s="60"/>
      <c r="D13" s="60"/>
      <c r="E13" s="74"/>
      <c r="F13" s="75"/>
      <c r="G13" s="75"/>
      <c r="H13" s="75"/>
      <c r="I13" s="75"/>
      <c r="J13" s="76"/>
      <c r="K13" s="76"/>
      <c r="L13" s="76"/>
      <c r="M13" s="77"/>
      <c r="N13" s="77"/>
      <c r="O13" s="78"/>
      <c r="P13" s="75"/>
      <c r="Q13" s="75"/>
      <c r="R13" s="75"/>
      <c r="S13" s="75"/>
      <c r="T13" s="76"/>
      <c r="U13" s="75"/>
      <c r="V13" s="75"/>
      <c r="W13" s="75"/>
      <c r="X13" s="75"/>
      <c r="Y13" s="75"/>
      <c r="Z13" s="76"/>
      <c r="AA13" s="76"/>
      <c r="AB13" s="76"/>
      <c r="AC13" s="76"/>
      <c r="AD13" s="76"/>
      <c r="AE13" s="75"/>
      <c r="AF13" s="56"/>
    </row>
    <row r="14" spans="1:32" s="50" customFormat="1" ht="18.75">
      <c r="A14" s="72" t="s">
        <v>33</v>
      </c>
      <c r="B14" s="73">
        <f>H14+J14+L14+N14+P14+R14+T14+V14+X14+Z14+AB14+AD14</f>
        <v>3528.9</v>
      </c>
      <c r="C14" s="60">
        <f>J14+H14+L14+N14+P14+R14+T14+V14</f>
        <v>3056.02</v>
      </c>
      <c r="D14" s="60">
        <f>C14</f>
        <v>3056.02</v>
      </c>
      <c r="E14" s="74">
        <f>I14+K14+M14+O14+Q14+S14+U14+W14+Y14+AA14+AC14+AE14</f>
        <v>872.6</v>
      </c>
      <c r="F14" s="79">
        <f>E14/B14*100</f>
        <v>24.727252118223809</v>
      </c>
      <c r="G14" s="79">
        <f>E14/C14*100</f>
        <v>28.553478053154102</v>
      </c>
      <c r="H14" s="79">
        <v>0</v>
      </c>
      <c r="I14" s="79">
        <v>0</v>
      </c>
      <c r="J14" s="76">
        <v>100</v>
      </c>
      <c r="K14" s="76">
        <v>0</v>
      </c>
      <c r="L14" s="76">
        <v>0</v>
      </c>
      <c r="M14" s="77">
        <v>100</v>
      </c>
      <c r="N14" s="77">
        <v>412.88</v>
      </c>
      <c r="O14" s="80">
        <v>172.6</v>
      </c>
      <c r="P14" s="79">
        <v>0</v>
      </c>
      <c r="Q14" s="75">
        <v>100</v>
      </c>
      <c r="R14" s="79">
        <v>0</v>
      </c>
      <c r="S14" s="79">
        <v>0</v>
      </c>
      <c r="T14" s="76">
        <v>2543.14</v>
      </c>
      <c r="U14" s="75">
        <v>200</v>
      </c>
      <c r="V14" s="75"/>
      <c r="W14" s="75">
        <v>300</v>
      </c>
      <c r="X14" s="75"/>
      <c r="Y14" s="75"/>
      <c r="Z14" s="76">
        <v>412.88</v>
      </c>
      <c r="AA14" s="76"/>
      <c r="AB14" s="76"/>
      <c r="AC14" s="76"/>
      <c r="AD14" s="76">
        <v>60</v>
      </c>
      <c r="AE14" s="75"/>
      <c r="AF14" s="81"/>
    </row>
    <row r="15" spans="1:32" s="57" customFormat="1" ht="18.75">
      <c r="A15" s="72" t="s">
        <v>34</v>
      </c>
      <c r="B15" s="73"/>
      <c r="C15" s="60"/>
      <c r="D15" s="60"/>
      <c r="E15" s="74"/>
      <c r="F15" s="75"/>
      <c r="G15" s="75"/>
      <c r="H15" s="75"/>
      <c r="I15" s="75"/>
      <c r="J15" s="76"/>
      <c r="K15" s="76"/>
      <c r="L15" s="76"/>
      <c r="M15" s="77"/>
      <c r="N15" s="77"/>
      <c r="O15" s="78"/>
      <c r="P15" s="75"/>
      <c r="Q15" s="75"/>
      <c r="R15" s="75"/>
      <c r="S15" s="75"/>
      <c r="T15" s="76"/>
      <c r="U15" s="75"/>
      <c r="V15" s="75"/>
      <c r="W15" s="75"/>
      <c r="X15" s="75"/>
      <c r="Y15" s="75"/>
      <c r="Z15" s="76"/>
      <c r="AA15" s="76"/>
      <c r="AB15" s="76"/>
      <c r="AC15" s="76"/>
      <c r="AD15" s="76"/>
      <c r="AE15" s="75"/>
      <c r="AF15" s="56"/>
    </row>
    <row r="16" spans="1:32" s="57" customFormat="1" ht="18.75">
      <c r="A16" s="72" t="s">
        <v>35</v>
      </c>
      <c r="B16" s="73"/>
      <c r="C16" s="60"/>
      <c r="D16" s="60"/>
      <c r="E16" s="74"/>
      <c r="F16" s="75"/>
      <c r="G16" s="75"/>
      <c r="H16" s="75"/>
      <c r="I16" s="75"/>
      <c r="J16" s="76"/>
      <c r="K16" s="76"/>
      <c r="L16" s="76"/>
      <c r="M16" s="77"/>
      <c r="N16" s="77"/>
      <c r="O16" s="78"/>
      <c r="P16" s="75"/>
      <c r="Q16" s="75"/>
      <c r="R16" s="75"/>
      <c r="S16" s="75"/>
      <c r="T16" s="76"/>
      <c r="U16" s="75"/>
      <c r="V16" s="75"/>
      <c r="W16" s="75"/>
      <c r="X16" s="75"/>
      <c r="Y16" s="75"/>
      <c r="Z16" s="76"/>
      <c r="AA16" s="76"/>
      <c r="AB16" s="76"/>
      <c r="AC16" s="76"/>
      <c r="AD16" s="76"/>
      <c r="AE16" s="75"/>
      <c r="AF16" s="56"/>
    </row>
    <row r="17" spans="1:32" s="57" customFormat="1" ht="113.25" customHeight="1">
      <c r="A17" s="82" t="s">
        <v>36</v>
      </c>
      <c r="B17" s="61"/>
      <c r="C17" s="60"/>
      <c r="D17" s="60"/>
      <c r="E17" s="74"/>
      <c r="F17" s="75"/>
      <c r="G17" s="75"/>
      <c r="H17" s="75"/>
      <c r="I17" s="75"/>
      <c r="J17" s="76"/>
      <c r="K17" s="76"/>
      <c r="L17" s="76"/>
      <c r="M17" s="77"/>
      <c r="N17" s="77"/>
      <c r="O17" s="78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6"/>
      <c r="AA17" s="76"/>
      <c r="AB17" s="76"/>
      <c r="AC17" s="76"/>
      <c r="AD17" s="76"/>
      <c r="AE17" s="75"/>
      <c r="AF17" s="83" t="s">
        <v>37</v>
      </c>
    </row>
    <row r="18" spans="1:32" s="57" customFormat="1" ht="18.75">
      <c r="A18" s="66" t="s">
        <v>31</v>
      </c>
      <c r="B18" s="67">
        <f>B19+B20+B21+B22</f>
        <v>1556.6000000000001</v>
      </c>
      <c r="C18" s="67">
        <f>C19+C20+C21+C22</f>
        <v>1519</v>
      </c>
      <c r="D18" s="67">
        <f>D19+D20+D21+D22</f>
        <v>1519</v>
      </c>
      <c r="E18" s="67">
        <f>E19+E20+E21+E22</f>
        <v>1114.3800000000001</v>
      </c>
      <c r="F18" s="68">
        <f>E18/B18*100</f>
        <v>71.590646280354619</v>
      </c>
      <c r="G18" s="68">
        <f>E18/C18*100</f>
        <v>73.362738643844636</v>
      </c>
      <c r="H18" s="69">
        <f t="shared" ref="H18:AE18" si="2">H19+H20+H21+H22</f>
        <v>0</v>
      </c>
      <c r="I18" s="69">
        <f t="shared" si="2"/>
        <v>0</v>
      </c>
      <c r="J18" s="69">
        <f t="shared" si="2"/>
        <v>100</v>
      </c>
      <c r="K18" s="69">
        <f t="shared" si="2"/>
        <v>99.5</v>
      </c>
      <c r="L18" s="69">
        <f t="shared" si="2"/>
        <v>0</v>
      </c>
      <c r="M18" s="69">
        <f t="shared" si="2"/>
        <v>0</v>
      </c>
      <c r="N18" s="69">
        <f t="shared" si="2"/>
        <v>454.5</v>
      </c>
      <c r="O18" s="69">
        <f t="shared" si="2"/>
        <v>255</v>
      </c>
      <c r="P18" s="69">
        <f t="shared" si="2"/>
        <v>0</v>
      </c>
      <c r="Q18" s="69">
        <f t="shared" si="2"/>
        <v>164.38</v>
      </c>
      <c r="R18" s="69">
        <f t="shared" si="2"/>
        <v>49.6</v>
      </c>
      <c r="S18" s="69">
        <f t="shared" si="2"/>
        <v>67.5</v>
      </c>
      <c r="T18" s="69">
        <f t="shared" si="2"/>
        <v>592.5</v>
      </c>
      <c r="U18" s="69">
        <f t="shared" si="2"/>
        <v>528</v>
      </c>
      <c r="V18" s="70">
        <f t="shared" si="2"/>
        <v>322.39999999999998</v>
      </c>
      <c r="W18" s="70">
        <f t="shared" si="2"/>
        <v>0</v>
      </c>
      <c r="X18" s="70">
        <f t="shared" si="2"/>
        <v>14.4</v>
      </c>
      <c r="Y18" s="70">
        <f t="shared" si="2"/>
        <v>0</v>
      </c>
      <c r="Z18" s="70">
        <f t="shared" si="2"/>
        <v>0</v>
      </c>
      <c r="AA18" s="70">
        <f t="shared" si="2"/>
        <v>0</v>
      </c>
      <c r="AB18" s="70">
        <f t="shared" si="2"/>
        <v>0</v>
      </c>
      <c r="AC18" s="70">
        <f t="shared" si="2"/>
        <v>0</v>
      </c>
      <c r="AD18" s="70">
        <f t="shared" si="2"/>
        <v>23.2</v>
      </c>
      <c r="AE18" s="70">
        <f t="shared" si="2"/>
        <v>0</v>
      </c>
      <c r="AF18" s="71"/>
    </row>
    <row r="19" spans="1:32" s="57" customFormat="1" ht="18.75">
      <c r="A19" s="72" t="s">
        <v>32</v>
      </c>
      <c r="B19" s="73"/>
      <c r="C19" s="60"/>
      <c r="D19" s="60"/>
      <c r="E19" s="74"/>
      <c r="F19" s="75"/>
      <c r="G19" s="75"/>
      <c r="H19" s="75"/>
      <c r="I19" s="75"/>
      <c r="J19" s="76"/>
      <c r="K19" s="76"/>
      <c r="L19" s="76"/>
      <c r="M19" s="77"/>
      <c r="N19" s="77"/>
      <c r="O19" s="78"/>
      <c r="P19" s="75"/>
      <c r="Q19" s="75"/>
      <c r="R19" s="75"/>
      <c r="S19" s="75"/>
      <c r="T19" s="76"/>
      <c r="U19" s="84"/>
      <c r="V19" s="84"/>
      <c r="W19" s="84"/>
      <c r="X19" s="84"/>
      <c r="Y19" s="84"/>
      <c r="Z19" s="76"/>
      <c r="AA19" s="76"/>
      <c r="AB19" s="76"/>
      <c r="AC19" s="76"/>
      <c r="AD19" s="76"/>
      <c r="AE19" s="75"/>
      <c r="AF19" s="56"/>
    </row>
    <row r="20" spans="1:32" s="50" customFormat="1" ht="18.75">
      <c r="A20" s="85" t="s">
        <v>33</v>
      </c>
      <c r="B20" s="73">
        <f>H20+J20+L20+N20+P20+R20+T20+V20+X20+Z20+AB20+AD20</f>
        <v>1556.6000000000001</v>
      </c>
      <c r="C20" s="60">
        <f>J20+H20+L20+N20+P20+R20+T20+V20</f>
        <v>1519</v>
      </c>
      <c r="D20" s="60">
        <f>C20</f>
        <v>1519</v>
      </c>
      <c r="E20" s="74">
        <f>I20+K20+M20+O20+Q20+S20+U20+W20+Y20+AA20+AC20+AE20</f>
        <v>1114.3800000000001</v>
      </c>
      <c r="F20" s="79">
        <f>E20/B20*100</f>
        <v>71.590646280354619</v>
      </c>
      <c r="G20" s="79">
        <f>E20/C20*100</f>
        <v>73.362738643844636</v>
      </c>
      <c r="H20" s="79">
        <v>0</v>
      </c>
      <c r="I20" s="79">
        <v>0</v>
      </c>
      <c r="J20" s="76">
        <v>100</v>
      </c>
      <c r="K20" s="76">
        <v>99.5</v>
      </c>
      <c r="L20" s="76">
        <v>0</v>
      </c>
      <c r="M20" s="77">
        <v>0</v>
      </c>
      <c r="N20" s="77">
        <v>454.5</v>
      </c>
      <c r="O20" s="80">
        <v>255</v>
      </c>
      <c r="P20" s="79">
        <v>0</v>
      </c>
      <c r="Q20" s="79">
        <v>164.38</v>
      </c>
      <c r="R20" s="79">
        <v>49.6</v>
      </c>
      <c r="S20" s="79">
        <v>67.5</v>
      </c>
      <c r="T20" s="76">
        <v>592.5</v>
      </c>
      <c r="U20" s="76">
        <v>528</v>
      </c>
      <c r="V20" s="84">
        <v>322.39999999999998</v>
      </c>
      <c r="W20" s="84"/>
      <c r="X20" s="76">
        <v>14.4</v>
      </c>
      <c r="Y20" s="84"/>
      <c r="Z20" s="76">
        <v>0</v>
      </c>
      <c r="AA20" s="76"/>
      <c r="AB20" s="76"/>
      <c r="AC20" s="76"/>
      <c r="AD20" s="76">
        <v>23.2</v>
      </c>
      <c r="AE20" s="75"/>
      <c r="AF20" s="81"/>
    </row>
    <row r="21" spans="1:32" s="57" customFormat="1" ht="18.75">
      <c r="A21" s="72" t="s">
        <v>34</v>
      </c>
      <c r="B21" s="73"/>
      <c r="C21" s="60"/>
      <c r="D21" s="60"/>
      <c r="E21" s="74"/>
      <c r="F21" s="75"/>
      <c r="G21" s="75"/>
      <c r="H21" s="75"/>
      <c r="I21" s="75"/>
      <c r="J21" s="76"/>
      <c r="K21" s="76"/>
      <c r="L21" s="76"/>
      <c r="M21" s="77"/>
      <c r="N21" s="77"/>
      <c r="O21" s="78"/>
      <c r="P21" s="75"/>
      <c r="Q21" s="75"/>
      <c r="R21" s="75"/>
      <c r="S21" s="75"/>
      <c r="T21" s="76"/>
      <c r="U21" s="75"/>
      <c r="V21" s="75"/>
      <c r="W21" s="75"/>
      <c r="X21" s="75"/>
      <c r="Y21" s="75"/>
      <c r="Z21" s="76"/>
      <c r="AA21" s="76"/>
      <c r="AB21" s="76"/>
      <c r="AC21" s="76"/>
      <c r="AD21" s="76"/>
      <c r="AE21" s="75"/>
      <c r="AF21" s="56"/>
    </row>
    <row r="22" spans="1:32" s="57" customFormat="1" ht="18.75">
      <c r="A22" s="72" t="s">
        <v>35</v>
      </c>
      <c r="B22" s="73"/>
      <c r="C22" s="60"/>
      <c r="D22" s="60"/>
      <c r="E22" s="74"/>
      <c r="F22" s="75"/>
      <c r="G22" s="75"/>
      <c r="H22" s="75"/>
      <c r="I22" s="75"/>
      <c r="J22" s="76"/>
      <c r="K22" s="76"/>
      <c r="L22" s="76"/>
      <c r="M22" s="77"/>
      <c r="N22" s="77"/>
      <c r="O22" s="78"/>
      <c r="P22" s="75"/>
      <c r="Q22" s="75"/>
      <c r="R22" s="75"/>
      <c r="S22" s="75"/>
      <c r="T22" s="76"/>
      <c r="U22" s="75"/>
      <c r="V22" s="75"/>
      <c r="W22" s="75"/>
      <c r="X22" s="75"/>
      <c r="Y22" s="75"/>
      <c r="Z22" s="76"/>
      <c r="AA22" s="76"/>
      <c r="AB22" s="76"/>
      <c r="AC22" s="76"/>
      <c r="AD22" s="76"/>
      <c r="AE22" s="75"/>
      <c r="AF22" s="56"/>
    </row>
    <row r="23" spans="1:32" s="57" customFormat="1" ht="192" customHeight="1">
      <c r="A23" s="86" t="s">
        <v>38</v>
      </c>
      <c r="B23" s="73"/>
      <c r="C23" s="60"/>
      <c r="D23" s="60"/>
      <c r="E23" s="74"/>
      <c r="F23" s="75"/>
      <c r="G23" s="75"/>
      <c r="H23" s="75"/>
      <c r="I23" s="75"/>
      <c r="J23" s="76"/>
      <c r="K23" s="76"/>
      <c r="L23" s="76"/>
      <c r="M23" s="77"/>
      <c r="N23" s="77"/>
      <c r="O23" s="78"/>
      <c r="P23" s="75"/>
      <c r="Q23" s="75"/>
      <c r="R23" s="75"/>
      <c r="S23" s="75"/>
      <c r="T23" s="76"/>
      <c r="U23" s="75"/>
      <c r="V23" s="75"/>
      <c r="W23" s="75"/>
      <c r="X23" s="75"/>
      <c r="Y23" s="75"/>
      <c r="Z23" s="76"/>
      <c r="AA23" s="76"/>
      <c r="AB23" s="76"/>
      <c r="AC23" s="76"/>
      <c r="AD23" s="76"/>
      <c r="AE23" s="75"/>
      <c r="AF23" s="87" t="s">
        <v>39</v>
      </c>
    </row>
    <row r="24" spans="1:32" s="57" customFormat="1" ht="18.75">
      <c r="A24" s="66" t="s">
        <v>31</v>
      </c>
      <c r="B24" s="67">
        <f>B25+B26+B27+B28</f>
        <v>2044.5</v>
      </c>
      <c r="C24" s="67">
        <f>C25+C26+C27+C28</f>
        <v>965.67</v>
      </c>
      <c r="D24" s="67">
        <f>D25+D26+D27+D28</f>
        <v>965.67</v>
      </c>
      <c r="E24" s="67">
        <f>E25+E26+E27+E28</f>
        <v>795.82999999999993</v>
      </c>
      <c r="F24" s="68">
        <f>F26</f>
        <v>38.925409635607728</v>
      </c>
      <c r="G24" s="68">
        <f>G26</f>
        <v>82.412211210869131</v>
      </c>
      <c r="H24" s="88">
        <f t="shared" ref="H24:AE24" si="3">H25+H26+H27+H28</f>
        <v>0</v>
      </c>
      <c r="I24" s="69">
        <f t="shared" si="3"/>
        <v>0</v>
      </c>
      <c r="J24" s="69">
        <f t="shared" si="3"/>
        <v>0</v>
      </c>
      <c r="K24" s="69">
        <f t="shared" si="3"/>
        <v>0</v>
      </c>
      <c r="L24" s="69">
        <f t="shared" si="3"/>
        <v>0</v>
      </c>
      <c r="M24" s="69">
        <f t="shared" si="3"/>
        <v>0</v>
      </c>
      <c r="N24" s="69">
        <f t="shared" si="3"/>
        <v>100</v>
      </c>
      <c r="O24" s="69">
        <f t="shared" si="3"/>
        <v>0</v>
      </c>
      <c r="P24" s="69">
        <f t="shared" si="3"/>
        <v>0</v>
      </c>
      <c r="Q24" s="69">
        <f t="shared" si="3"/>
        <v>0</v>
      </c>
      <c r="R24" s="69">
        <f t="shared" si="3"/>
        <v>0</v>
      </c>
      <c r="S24" s="69">
        <f t="shared" si="3"/>
        <v>0</v>
      </c>
      <c r="T24" s="69">
        <f t="shared" si="3"/>
        <v>309.77</v>
      </c>
      <c r="U24" s="69">
        <f t="shared" si="3"/>
        <v>308.76</v>
      </c>
      <c r="V24" s="70">
        <f t="shared" si="3"/>
        <v>555.9</v>
      </c>
      <c r="W24" s="70">
        <f t="shared" si="3"/>
        <v>487.07</v>
      </c>
      <c r="X24" s="70">
        <f t="shared" si="3"/>
        <v>0</v>
      </c>
      <c r="Y24" s="70">
        <f t="shared" si="3"/>
        <v>0</v>
      </c>
      <c r="Z24" s="70">
        <f t="shared" si="3"/>
        <v>532</v>
      </c>
      <c r="AA24" s="70">
        <f t="shared" si="3"/>
        <v>0</v>
      </c>
      <c r="AB24" s="70">
        <f t="shared" si="3"/>
        <v>0</v>
      </c>
      <c r="AC24" s="70">
        <f t="shared" si="3"/>
        <v>0</v>
      </c>
      <c r="AD24" s="70">
        <f t="shared" si="3"/>
        <v>546.83000000000004</v>
      </c>
      <c r="AE24" s="70">
        <f t="shared" si="3"/>
        <v>0</v>
      </c>
      <c r="AF24" s="71"/>
    </row>
    <row r="25" spans="1:32" s="57" customFormat="1" ht="18.75">
      <c r="A25" s="72" t="s">
        <v>32</v>
      </c>
      <c r="B25" s="73"/>
      <c r="C25" s="60"/>
      <c r="D25" s="60"/>
      <c r="E25" s="74"/>
      <c r="F25" s="75"/>
      <c r="G25" s="75"/>
      <c r="H25" s="75"/>
      <c r="I25" s="75"/>
      <c r="J25" s="76"/>
      <c r="K25" s="76"/>
      <c r="L25" s="76"/>
      <c r="M25" s="77"/>
      <c r="N25" s="89"/>
      <c r="O25" s="78"/>
      <c r="P25" s="75"/>
      <c r="Q25" s="75"/>
      <c r="R25" s="75"/>
      <c r="S25" s="75"/>
      <c r="T25" s="90"/>
      <c r="U25" s="75"/>
      <c r="V25" s="75"/>
      <c r="W25" s="75"/>
      <c r="X25" s="75"/>
      <c r="Y25" s="75"/>
      <c r="Z25" s="91"/>
      <c r="AA25" s="76"/>
      <c r="AB25" s="76"/>
      <c r="AC25" s="76"/>
      <c r="AD25" s="91"/>
      <c r="AE25" s="75"/>
      <c r="AF25" s="56"/>
    </row>
    <row r="26" spans="1:32" s="50" customFormat="1" ht="18.75">
      <c r="A26" s="72" t="s">
        <v>33</v>
      </c>
      <c r="B26" s="73">
        <f>H26+J26+L26+N26+P26+R26+T26+V26+X26+Z26+AB26+AD26</f>
        <v>2044.5</v>
      </c>
      <c r="C26" s="60">
        <f>J26+H26+L26+N26+P26+R26+T26+V26</f>
        <v>965.67</v>
      </c>
      <c r="D26" s="60">
        <f>C26</f>
        <v>965.67</v>
      </c>
      <c r="E26" s="74">
        <f>I26+K26+M26+O26+Q26+S26+U26+W26+Y26+AA26+AC26+AE26</f>
        <v>795.82999999999993</v>
      </c>
      <c r="F26" s="79">
        <f>E26/B26*100</f>
        <v>38.925409635607728</v>
      </c>
      <c r="G26" s="79">
        <f>E26/C26*100</f>
        <v>82.412211210869131</v>
      </c>
      <c r="H26" s="79">
        <v>0</v>
      </c>
      <c r="I26" s="79">
        <v>0</v>
      </c>
      <c r="J26" s="76">
        <v>0</v>
      </c>
      <c r="K26" s="76">
        <v>0</v>
      </c>
      <c r="L26" s="76">
        <v>0</v>
      </c>
      <c r="M26" s="77">
        <v>0</v>
      </c>
      <c r="N26" s="77">
        <v>100</v>
      </c>
      <c r="O26" s="80">
        <v>0</v>
      </c>
      <c r="P26" s="79">
        <v>0</v>
      </c>
      <c r="Q26" s="79">
        <v>0</v>
      </c>
      <c r="R26" s="79">
        <v>0</v>
      </c>
      <c r="S26" s="79">
        <v>0</v>
      </c>
      <c r="T26" s="76">
        <v>309.77</v>
      </c>
      <c r="U26" s="79">
        <v>308.76</v>
      </c>
      <c r="V26" s="75">
        <v>555.9</v>
      </c>
      <c r="W26" s="75">
        <v>487.07</v>
      </c>
      <c r="X26" s="75"/>
      <c r="Y26" s="75"/>
      <c r="Z26" s="76">
        <v>532</v>
      </c>
      <c r="AA26" s="76"/>
      <c r="AB26" s="76"/>
      <c r="AC26" s="76"/>
      <c r="AD26" s="76">
        <v>546.83000000000004</v>
      </c>
      <c r="AE26" s="75"/>
      <c r="AF26" s="81"/>
    </row>
    <row r="27" spans="1:32" s="57" customFormat="1" ht="18.75">
      <c r="A27" s="72" t="s">
        <v>34</v>
      </c>
      <c r="B27" s="73"/>
      <c r="C27" s="60"/>
      <c r="D27" s="60"/>
      <c r="E27" s="74"/>
      <c r="F27" s="75"/>
      <c r="G27" s="75"/>
      <c r="H27" s="75"/>
      <c r="I27" s="75"/>
      <c r="J27" s="76"/>
      <c r="K27" s="76"/>
      <c r="L27" s="76"/>
      <c r="M27" s="77"/>
      <c r="N27" s="77"/>
      <c r="O27" s="78"/>
      <c r="P27" s="75"/>
      <c r="Q27" s="75"/>
      <c r="R27" s="75"/>
      <c r="S27" s="75"/>
      <c r="T27" s="76"/>
      <c r="U27" s="75"/>
      <c r="V27" s="75"/>
      <c r="W27" s="75"/>
      <c r="X27" s="75"/>
      <c r="Y27" s="75"/>
      <c r="Z27" s="76"/>
      <c r="AA27" s="76"/>
      <c r="AB27" s="76"/>
      <c r="AC27" s="76"/>
      <c r="AD27" s="76"/>
      <c r="AE27" s="75"/>
      <c r="AF27" s="56"/>
    </row>
    <row r="28" spans="1:32" s="57" customFormat="1" ht="18.75">
      <c r="A28" s="72" t="s">
        <v>35</v>
      </c>
      <c r="B28" s="73"/>
      <c r="C28" s="60"/>
      <c r="D28" s="60"/>
      <c r="E28" s="74"/>
      <c r="F28" s="75"/>
      <c r="G28" s="75"/>
      <c r="H28" s="75"/>
      <c r="I28" s="75"/>
      <c r="J28" s="75"/>
      <c r="K28" s="75"/>
      <c r="L28" s="75"/>
      <c r="M28" s="78"/>
      <c r="N28" s="78"/>
      <c r="O28" s="78"/>
      <c r="P28" s="75"/>
      <c r="Q28" s="75"/>
      <c r="R28" s="75"/>
      <c r="S28" s="75"/>
      <c r="T28" s="76"/>
      <c r="U28" s="75"/>
      <c r="V28" s="75"/>
      <c r="W28" s="75"/>
      <c r="X28" s="75"/>
      <c r="Y28" s="75"/>
      <c r="Z28" s="76"/>
      <c r="AA28" s="76"/>
      <c r="AB28" s="76"/>
      <c r="AC28" s="76"/>
      <c r="AD28" s="76"/>
      <c r="AE28" s="75"/>
      <c r="AF28" s="56"/>
    </row>
    <row r="29" spans="1:32" s="57" customFormat="1" ht="156" customHeight="1">
      <c r="A29" s="82" t="s">
        <v>40</v>
      </c>
      <c r="B29" s="61"/>
      <c r="C29" s="60"/>
      <c r="D29" s="60"/>
      <c r="E29" s="74"/>
      <c r="F29" s="75"/>
      <c r="G29" s="75"/>
      <c r="H29" s="75"/>
      <c r="I29" s="75"/>
      <c r="J29" s="75"/>
      <c r="K29" s="75"/>
      <c r="L29" s="75"/>
      <c r="M29" s="78"/>
      <c r="N29" s="78"/>
      <c r="O29" s="78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81" t="s">
        <v>41</v>
      </c>
    </row>
    <row r="30" spans="1:32" s="57" customFormat="1" ht="18.75">
      <c r="A30" s="66" t="s">
        <v>31</v>
      </c>
      <c r="B30" s="67">
        <f>B31+B32+B33+B34</f>
        <v>30060.199999999997</v>
      </c>
      <c r="C30" s="67">
        <f>C31+C32+C33+C34</f>
        <v>22474.75</v>
      </c>
      <c r="D30" s="67">
        <f>D31+D32+D33+D34</f>
        <v>22474.75</v>
      </c>
      <c r="E30" s="67">
        <f>E31+E32+E33+E34</f>
        <v>19531.620000000003</v>
      </c>
      <c r="F30" s="68">
        <f>E30/B30*100</f>
        <v>64.975016799622111</v>
      </c>
      <c r="G30" s="68">
        <f>E30/C30*100</f>
        <v>86.904726415199292</v>
      </c>
      <c r="H30" s="69">
        <f t="shared" ref="H30:AE30" si="4">H31+H32+H33+H34</f>
        <v>2932.06</v>
      </c>
      <c r="I30" s="69">
        <f t="shared" si="4"/>
        <v>2468.63</v>
      </c>
      <c r="J30" s="69">
        <f t="shared" si="4"/>
        <v>3039.22</v>
      </c>
      <c r="K30" s="69">
        <f t="shared" si="4"/>
        <v>1952.2</v>
      </c>
      <c r="L30" s="69">
        <f t="shared" si="4"/>
        <v>2782.84</v>
      </c>
      <c r="M30" s="69">
        <f t="shared" si="4"/>
        <v>2778.31</v>
      </c>
      <c r="N30" s="69">
        <f t="shared" si="4"/>
        <v>3139.88</v>
      </c>
      <c r="O30" s="69">
        <f t="shared" si="4"/>
        <v>3096.1</v>
      </c>
      <c r="P30" s="69">
        <f t="shared" si="4"/>
        <v>3080.52</v>
      </c>
      <c r="Q30" s="69">
        <f t="shared" si="4"/>
        <v>3587.96</v>
      </c>
      <c r="R30" s="69">
        <f t="shared" si="4"/>
        <v>2661.94</v>
      </c>
      <c r="S30" s="69">
        <f t="shared" si="4"/>
        <v>2777.1</v>
      </c>
      <c r="T30" s="69">
        <f t="shared" si="4"/>
        <v>3541.9</v>
      </c>
      <c r="U30" s="69">
        <f t="shared" si="4"/>
        <v>1846.65</v>
      </c>
      <c r="V30" s="70">
        <f t="shared" si="4"/>
        <v>1296.3900000000001</v>
      </c>
      <c r="W30" s="70">
        <f t="shared" si="4"/>
        <v>1024.67</v>
      </c>
      <c r="X30" s="70">
        <f t="shared" si="4"/>
        <v>1083.4100000000001</v>
      </c>
      <c r="Y30" s="70">
        <f t="shared" si="4"/>
        <v>0</v>
      </c>
      <c r="Z30" s="70">
        <f t="shared" si="4"/>
        <v>1924.76</v>
      </c>
      <c r="AA30" s="70">
        <f t="shared" si="4"/>
        <v>0</v>
      </c>
      <c r="AB30" s="70">
        <f t="shared" si="4"/>
        <v>1827.39</v>
      </c>
      <c r="AC30" s="70">
        <f t="shared" si="4"/>
        <v>0</v>
      </c>
      <c r="AD30" s="70">
        <f t="shared" si="4"/>
        <v>2749.89</v>
      </c>
      <c r="AE30" s="70">
        <f t="shared" si="4"/>
        <v>0</v>
      </c>
      <c r="AF30" s="71"/>
    </row>
    <row r="31" spans="1:32" s="57" customFormat="1" ht="18.75">
      <c r="A31" s="72" t="s">
        <v>32</v>
      </c>
      <c r="B31" s="73"/>
      <c r="C31" s="60"/>
      <c r="D31" s="60"/>
      <c r="E31" s="74"/>
      <c r="F31" s="79"/>
      <c r="G31" s="75"/>
      <c r="H31" s="75"/>
      <c r="I31" s="75"/>
      <c r="J31" s="75"/>
      <c r="K31" s="75"/>
      <c r="L31" s="75"/>
      <c r="M31" s="78"/>
      <c r="N31" s="78"/>
      <c r="O31" s="78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56"/>
    </row>
    <row r="32" spans="1:32" s="50" customFormat="1" ht="18.75">
      <c r="A32" s="72" t="s">
        <v>33</v>
      </c>
      <c r="B32" s="73">
        <f>H32+J32+L32+N32+P32+R32+T32+V32+X32+Z32+AB32+AD32</f>
        <v>30060.199999999997</v>
      </c>
      <c r="C32" s="60">
        <f>J32+H32+L32+N32+P32+R32+T32+V32</f>
        <v>22474.75</v>
      </c>
      <c r="D32" s="60">
        <f>C32</f>
        <v>22474.75</v>
      </c>
      <c r="E32" s="74">
        <f>I32+K32+M32+O32+Q32+S32+U32+W32+Y32+AA32+AC32+AE32</f>
        <v>19531.620000000003</v>
      </c>
      <c r="F32" s="79">
        <f>E32/B32*100</f>
        <v>64.975016799622111</v>
      </c>
      <c r="G32" s="79">
        <f>E32/C32*100</f>
        <v>86.904726415199292</v>
      </c>
      <c r="H32" s="79">
        <v>2932.06</v>
      </c>
      <c r="I32" s="80">
        <v>2468.63</v>
      </c>
      <c r="J32" s="79">
        <v>3039.22</v>
      </c>
      <c r="K32" s="79">
        <v>1952.2</v>
      </c>
      <c r="L32" s="79">
        <v>2782.84</v>
      </c>
      <c r="M32" s="80">
        <v>2778.31</v>
      </c>
      <c r="N32" s="80">
        <v>3139.88</v>
      </c>
      <c r="O32" s="80">
        <v>3096.1</v>
      </c>
      <c r="P32" s="79">
        <v>3080.52</v>
      </c>
      <c r="Q32" s="79">
        <v>3587.96</v>
      </c>
      <c r="R32" s="79">
        <v>2661.94</v>
      </c>
      <c r="S32" s="79">
        <v>2777.1</v>
      </c>
      <c r="T32" s="79">
        <v>3541.9</v>
      </c>
      <c r="U32" s="79">
        <v>1846.65</v>
      </c>
      <c r="V32" s="79">
        <v>1296.3900000000001</v>
      </c>
      <c r="W32" s="79">
        <v>1024.67</v>
      </c>
      <c r="X32" s="79">
        <v>1083.4100000000001</v>
      </c>
      <c r="Y32" s="79"/>
      <c r="Z32" s="79">
        <v>1924.76</v>
      </c>
      <c r="AA32" s="79"/>
      <c r="AB32" s="79">
        <v>1827.39</v>
      </c>
      <c r="AC32" s="79"/>
      <c r="AD32" s="79">
        <v>2749.89</v>
      </c>
      <c r="AE32" s="75"/>
      <c r="AF32" s="92"/>
    </row>
    <row r="33" spans="1:32" s="57" customFormat="1" ht="18.75">
      <c r="A33" s="72" t="s">
        <v>34</v>
      </c>
      <c r="B33" s="73"/>
      <c r="C33" s="60"/>
      <c r="D33" s="60"/>
      <c r="E33" s="74"/>
      <c r="F33" s="75"/>
      <c r="G33" s="75"/>
      <c r="H33" s="75"/>
      <c r="I33" s="75"/>
      <c r="J33" s="75"/>
      <c r="K33" s="75"/>
      <c r="L33" s="75"/>
      <c r="M33" s="78"/>
      <c r="N33" s="78"/>
      <c r="O33" s="78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56"/>
    </row>
    <row r="34" spans="1:32" s="57" customFormat="1" ht="18.75">
      <c r="A34" s="72" t="s">
        <v>35</v>
      </c>
      <c r="B34" s="73"/>
      <c r="C34" s="60"/>
      <c r="D34" s="60"/>
      <c r="E34" s="74"/>
      <c r="F34" s="75"/>
      <c r="G34" s="75"/>
      <c r="H34" s="75"/>
      <c r="I34" s="75"/>
      <c r="J34" s="75"/>
      <c r="K34" s="75"/>
      <c r="L34" s="75"/>
      <c r="M34" s="78"/>
      <c r="N34" s="78"/>
      <c r="O34" s="78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56"/>
    </row>
    <row r="35" spans="1:32" s="57" customFormat="1" ht="121.5" customHeight="1">
      <c r="A35" s="64" t="s">
        <v>42</v>
      </c>
      <c r="B35" s="73"/>
      <c r="C35" s="60"/>
      <c r="D35" s="60"/>
      <c r="E35" s="74"/>
      <c r="F35" s="75"/>
      <c r="G35" s="75"/>
      <c r="H35" s="75"/>
      <c r="I35" s="75"/>
      <c r="J35" s="75"/>
      <c r="K35" s="75"/>
      <c r="L35" s="75"/>
      <c r="M35" s="78"/>
      <c r="N35" s="78"/>
      <c r="O35" s="78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65" t="s">
        <v>43</v>
      </c>
    </row>
    <row r="36" spans="1:32" s="57" customFormat="1" ht="18.75" customHeight="1">
      <c r="A36" s="66" t="s">
        <v>31</v>
      </c>
      <c r="B36" s="67">
        <f>B37+B38+B39+B40</f>
        <v>266.60000000000002</v>
      </c>
      <c r="C36" s="67">
        <f>C37+C38+C39+C40</f>
        <v>176.46</v>
      </c>
      <c r="D36" s="67">
        <f>D37+D38+D39+D40</f>
        <v>176.46</v>
      </c>
      <c r="E36" s="67">
        <f>E37+E38+E39+E40</f>
        <v>124.39999999999999</v>
      </c>
      <c r="F36" s="68">
        <f>E36/B36*100</f>
        <v>46.661665416354083</v>
      </c>
      <c r="G36" s="68">
        <f>E36/C36*100</f>
        <v>70.497563187124555</v>
      </c>
      <c r="H36" s="69">
        <f t="shared" ref="H36:AE36" si="5">H37+H38+H39+H40</f>
        <v>18.760000000000002</v>
      </c>
      <c r="I36" s="69">
        <f t="shared" si="5"/>
        <v>17.41</v>
      </c>
      <c r="J36" s="69">
        <f t="shared" si="5"/>
        <v>22.53</v>
      </c>
      <c r="K36" s="69">
        <f t="shared" si="5"/>
        <v>12.71</v>
      </c>
      <c r="L36" s="69">
        <f t="shared" si="5"/>
        <v>22.53</v>
      </c>
      <c r="M36" s="69">
        <f t="shared" si="5"/>
        <v>14.28</v>
      </c>
      <c r="N36" s="69">
        <f t="shared" si="5"/>
        <v>22.53</v>
      </c>
      <c r="O36" s="69">
        <f t="shared" si="5"/>
        <v>15.19</v>
      </c>
      <c r="P36" s="69">
        <f t="shared" si="5"/>
        <v>22.53</v>
      </c>
      <c r="Q36" s="69">
        <f t="shared" si="5"/>
        <v>15.35</v>
      </c>
      <c r="R36" s="69">
        <f t="shared" si="5"/>
        <v>22.52</v>
      </c>
      <c r="S36" s="69">
        <f t="shared" si="5"/>
        <v>16.82</v>
      </c>
      <c r="T36" s="69">
        <f t="shared" si="5"/>
        <v>22.53</v>
      </c>
      <c r="U36" s="69">
        <f t="shared" si="5"/>
        <v>16.62</v>
      </c>
      <c r="V36" s="70">
        <f t="shared" si="5"/>
        <v>22.53</v>
      </c>
      <c r="W36" s="70">
        <f t="shared" si="5"/>
        <v>16.02</v>
      </c>
      <c r="X36" s="70">
        <f t="shared" si="5"/>
        <v>22.53</v>
      </c>
      <c r="Y36" s="70">
        <f t="shared" si="5"/>
        <v>0</v>
      </c>
      <c r="Z36" s="70">
        <f t="shared" si="5"/>
        <v>22.52</v>
      </c>
      <c r="AA36" s="70">
        <f t="shared" si="5"/>
        <v>0</v>
      </c>
      <c r="AB36" s="70">
        <f t="shared" si="5"/>
        <v>22.53</v>
      </c>
      <c r="AC36" s="70">
        <f t="shared" si="5"/>
        <v>0</v>
      </c>
      <c r="AD36" s="70">
        <f t="shared" si="5"/>
        <v>22.56</v>
      </c>
      <c r="AE36" s="70">
        <f t="shared" si="5"/>
        <v>0</v>
      </c>
      <c r="AF36" s="71"/>
    </row>
    <row r="37" spans="1:32" s="57" customFormat="1" ht="18.75" customHeight="1">
      <c r="A37" s="72" t="s">
        <v>32</v>
      </c>
      <c r="B37" s="73"/>
      <c r="C37" s="60"/>
      <c r="D37" s="60"/>
      <c r="E37" s="74"/>
      <c r="F37" s="75"/>
      <c r="G37" s="75"/>
      <c r="H37" s="75"/>
      <c r="I37" s="75"/>
      <c r="J37" s="75"/>
      <c r="K37" s="75"/>
      <c r="L37" s="75"/>
      <c r="M37" s="78"/>
      <c r="N37" s="78"/>
      <c r="O37" s="78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56"/>
    </row>
    <row r="38" spans="1:32" s="50" customFormat="1" ht="18.75" customHeight="1">
      <c r="A38" s="72" t="s">
        <v>33</v>
      </c>
      <c r="B38" s="73">
        <f>H38+J38+L38+N38+P38+R38+T38+V38+X38+Z38+AB38+AD38</f>
        <v>266.60000000000002</v>
      </c>
      <c r="C38" s="60">
        <f>J38+H38+L38+N38+P38+R38+T38+V38</f>
        <v>176.46</v>
      </c>
      <c r="D38" s="60">
        <f>C38</f>
        <v>176.46</v>
      </c>
      <c r="E38" s="74">
        <f>I38+K38+M38+O38+Q38+S38+U38+W38+Y38+AA38+AC38+AE38</f>
        <v>124.39999999999999</v>
      </c>
      <c r="F38" s="79">
        <f>E38/B38*100</f>
        <v>46.661665416354083</v>
      </c>
      <c r="G38" s="79">
        <f>E38/C38*100</f>
        <v>70.497563187124555</v>
      </c>
      <c r="H38" s="79">
        <v>18.760000000000002</v>
      </c>
      <c r="I38" s="80">
        <v>17.41</v>
      </c>
      <c r="J38" s="79">
        <v>22.53</v>
      </c>
      <c r="K38" s="79">
        <v>12.71</v>
      </c>
      <c r="L38" s="79">
        <v>22.53</v>
      </c>
      <c r="M38" s="80">
        <v>14.28</v>
      </c>
      <c r="N38" s="80">
        <v>22.53</v>
      </c>
      <c r="O38" s="80">
        <v>15.19</v>
      </c>
      <c r="P38" s="79">
        <v>22.53</v>
      </c>
      <c r="Q38" s="79">
        <v>15.35</v>
      </c>
      <c r="R38" s="79">
        <v>22.52</v>
      </c>
      <c r="S38" s="79">
        <v>16.82</v>
      </c>
      <c r="T38" s="79">
        <v>22.53</v>
      </c>
      <c r="U38" s="79">
        <v>16.62</v>
      </c>
      <c r="V38" s="79">
        <v>22.53</v>
      </c>
      <c r="W38" s="79">
        <v>16.02</v>
      </c>
      <c r="X38" s="79">
        <v>22.53</v>
      </c>
      <c r="Y38" s="79"/>
      <c r="Z38" s="79">
        <v>22.52</v>
      </c>
      <c r="AA38" s="79"/>
      <c r="AB38" s="79">
        <v>22.53</v>
      </c>
      <c r="AC38" s="79"/>
      <c r="AD38" s="79">
        <v>22.56</v>
      </c>
      <c r="AE38" s="75"/>
      <c r="AF38" s="92"/>
    </row>
    <row r="39" spans="1:32" s="57" customFormat="1" ht="18.75" customHeight="1">
      <c r="A39" s="72" t="s">
        <v>34</v>
      </c>
      <c r="B39" s="73"/>
      <c r="C39" s="60"/>
      <c r="D39" s="60"/>
      <c r="E39" s="74"/>
      <c r="F39" s="75"/>
      <c r="G39" s="75"/>
      <c r="H39" s="75"/>
      <c r="I39" s="75"/>
      <c r="J39" s="75"/>
      <c r="K39" s="75"/>
      <c r="L39" s="75"/>
      <c r="M39" s="78"/>
      <c r="N39" s="78"/>
      <c r="O39" s="78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56"/>
    </row>
    <row r="40" spans="1:32" s="57" customFormat="1" ht="18.75" customHeight="1">
      <c r="A40" s="72" t="s">
        <v>35</v>
      </c>
      <c r="B40" s="73"/>
      <c r="C40" s="60"/>
      <c r="D40" s="60"/>
      <c r="E40" s="74"/>
      <c r="F40" s="75"/>
      <c r="G40" s="75"/>
      <c r="H40" s="75"/>
      <c r="I40" s="75"/>
      <c r="J40" s="75"/>
      <c r="K40" s="75"/>
      <c r="L40" s="75"/>
      <c r="M40" s="78"/>
      <c r="N40" s="78"/>
      <c r="O40" s="78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56"/>
    </row>
    <row r="41" spans="1:32" s="57" customFormat="1" ht="120" customHeight="1">
      <c r="A41" s="64" t="s">
        <v>44</v>
      </c>
      <c r="B41" s="73"/>
      <c r="C41" s="60"/>
      <c r="D41" s="60"/>
      <c r="E41" s="74"/>
      <c r="F41" s="75"/>
      <c r="G41" s="75"/>
      <c r="H41" s="75"/>
      <c r="I41" s="75"/>
      <c r="J41" s="75"/>
      <c r="K41" s="75"/>
      <c r="L41" s="75"/>
      <c r="M41" s="78"/>
      <c r="N41" s="78"/>
      <c r="O41" s="78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65" t="s">
        <v>45</v>
      </c>
    </row>
    <row r="42" spans="1:32" s="57" customFormat="1" ht="18.75" customHeight="1">
      <c r="A42" s="66" t="s">
        <v>31</v>
      </c>
      <c r="B42" s="67">
        <f>B43+B44+B45+B46</f>
        <v>20015</v>
      </c>
      <c r="C42" s="67">
        <f>C43+C44+C45+C46</f>
        <v>13396.999999999998</v>
      </c>
      <c r="D42" s="67">
        <f>D43+D44+D45+D46</f>
        <v>13396.999999999998</v>
      </c>
      <c r="E42" s="67">
        <f>E43+E44+E45+E46</f>
        <v>13309.939999999997</v>
      </c>
      <c r="F42" s="68">
        <f>E42/B42*100</f>
        <v>66.499825131151624</v>
      </c>
      <c r="G42" s="68">
        <f>E42/C42*100</f>
        <v>99.35015301933268</v>
      </c>
      <c r="H42" s="69">
        <f t="shared" ref="H42:AE42" si="6">H43+H44+H45+H46</f>
        <v>1832.87</v>
      </c>
      <c r="I42" s="69">
        <f t="shared" si="6"/>
        <v>1832.48</v>
      </c>
      <c r="J42" s="69">
        <f t="shared" si="6"/>
        <v>1654.11</v>
      </c>
      <c r="K42" s="69">
        <f t="shared" si="6"/>
        <v>0</v>
      </c>
      <c r="L42" s="69">
        <f t="shared" si="6"/>
        <v>1654.49</v>
      </c>
      <c r="M42" s="69">
        <f t="shared" si="6"/>
        <v>3127.34</v>
      </c>
      <c r="N42" s="69">
        <f t="shared" si="6"/>
        <v>1654.49</v>
      </c>
      <c r="O42" s="69">
        <f t="shared" si="6"/>
        <v>1836.13</v>
      </c>
      <c r="P42" s="69">
        <f t="shared" si="6"/>
        <v>1637.56</v>
      </c>
      <c r="Q42" s="69">
        <f t="shared" si="6"/>
        <v>1618.08</v>
      </c>
      <c r="R42" s="69">
        <f t="shared" si="6"/>
        <v>1654.49</v>
      </c>
      <c r="S42" s="69">
        <f t="shared" si="6"/>
        <v>1631.97</v>
      </c>
      <c r="T42" s="69">
        <f t="shared" si="6"/>
        <v>1654.49</v>
      </c>
      <c r="U42" s="69">
        <f t="shared" si="6"/>
        <v>1631.97</v>
      </c>
      <c r="V42" s="70">
        <f t="shared" si="6"/>
        <v>1654.5</v>
      </c>
      <c r="W42" s="70">
        <f t="shared" si="6"/>
        <v>1631.97</v>
      </c>
      <c r="X42" s="70">
        <f t="shared" si="6"/>
        <v>1654.5</v>
      </c>
      <c r="Y42" s="70">
        <f t="shared" si="6"/>
        <v>0</v>
      </c>
      <c r="Z42" s="70">
        <f t="shared" si="6"/>
        <v>1654.5</v>
      </c>
      <c r="AA42" s="70">
        <f t="shared" si="6"/>
        <v>0</v>
      </c>
      <c r="AB42" s="70">
        <f t="shared" si="6"/>
        <v>1654.49</v>
      </c>
      <c r="AC42" s="70">
        <f t="shared" si="6"/>
        <v>0</v>
      </c>
      <c r="AD42" s="70">
        <f t="shared" si="6"/>
        <v>1654.51</v>
      </c>
      <c r="AE42" s="70">
        <f t="shared" si="6"/>
        <v>0</v>
      </c>
      <c r="AF42" s="71"/>
    </row>
    <row r="43" spans="1:32" s="57" customFormat="1" ht="18.75" customHeight="1">
      <c r="A43" s="72" t="s">
        <v>32</v>
      </c>
      <c r="B43" s="73"/>
      <c r="C43" s="60"/>
      <c r="D43" s="60"/>
      <c r="E43" s="74"/>
      <c r="F43" s="75"/>
      <c r="G43" s="75"/>
      <c r="H43" s="75"/>
      <c r="I43" s="75"/>
      <c r="J43" s="75"/>
      <c r="K43" s="75"/>
      <c r="L43" s="75"/>
      <c r="M43" s="78"/>
      <c r="N43" s="78"/>
      <c r="O43" s="78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56"/>
    </row>
    <row r="44" spans="1:32" s="50" customFormat="1" ht="18.75" customHeight="1">
      <c r="A44" s="72" t="s">
        <v>33</v>
      </c>
      <c r="B44" s="73">
        <f>H44+J44+L44+N44+P44+R44+T44+V44+X44+Z44+AB44+AD44</f>
        <v>20015</v>
      </c>
      <c r="C44" s="60">
        <f>J44+H44+L44+N44+P44+R44+T44+V44</f>
        <v>13396.999999999998</v>
      </c>
      <c r="D44" s="60">
        <f>C44</f>
        <v>13396.999999999998</v>
      </c>
      <c r="E44" s="74">
        <f>I44+K44+M44+O44+Q44+S44+U44+W44+Y44+AA44+AC44+AE44</f>
        <v>13309.939999999997</v>
      </c>
      <c r="F44" s="79">
        <f>E44/B44*100</f>
        <v>66.499825131151624</v>
      </c>
      <c r="G44" s="79">
        <f>E44/C44*100</f>
        <v>99.35015301933268</v>
      </c>
      <c r="H44" s="79">
        <v>1832.87</v>
      </c>
      <c r="I44" s="80">
        <v>1832.48</v>
      </c>
      <c r="J44" s="79">
        <v>1654.11</v>
      </c>
      <c r="K44" s="79">
        <v>0</v>
      </c>
      <c r="L44" s="79">
        <v>1654.49</v>
      </c>
      <c r="M44" s="80">
        <v>3127.34</v>
      </c>
      <c r="N44" s="80">
        <v>1654.49</v>
      </c>
      <c r="O44" s="80">
        <v>1836.13</v>
      </c>
      <c r="P44" s="79">
        <v>1637.56</v>
      </c>
      <c r="Q44" s="79">
        <v>1618.08</v>
      </c>
      <c r="R44" s="79">
        <v>1654.49</v>
      </c>
      <c r="S44" s="79">
        <v>1631.97</v>
      </c>
      <c r="T44" s="79">
        <v>1654.49</v>
      </c>
      <c r="U44" s="79">
        <v>1631.97</v>
      </c>
      <c r="V44" s="79">
        <v>1654.5</v>
      </c>
      <c r="W44" s="79">
        <v>1631.97</v>
      </c>
      <c r="X44" s="79">
        <v>1654.5</v>
      </c>
      <c r="Y44" s="79"/>
      <c r="Z44" s="79">
        <v>1654.5</v>
      </c>
      <c r="AA44" s="79"/>
      <c r="AB44" s="79">
        <v>1654.49</v>
      </c>
      <c r="AC44" s="79"/>
      <c r="AD44" s="79">
        <v>1654.51</v>
      </c>
      <c r="AE44" s="75"/>
      <c r="AF44" s="92"/>
    </row>
    <row r="45" spans="1:32" s="57" customFormat="1" ht="18.75" customHeight="1">
      <c r="A45" s="72" t="s">
        <v>34</v>
      </c>
      <c r="B45" s="73"/>
      <c r="C45" s="60"/>
      <c r="D45" s="60"/>
      <c r="E45" s="74"/>
      <c r="F45" s="75"/>
      <c r="G45" s="75"/>
      <c r="H45" s="75"/>
      <c r="I45" s="75"/>
      <c r="J45" s="75"/>
      <c r="K45" s="75"/>
      <c r="L45" s="75"/>
      <c r="M45" s="78"/>
      <c r="N45" s="78"/>
      <c r="O45" s="78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93"/>
      <c r="AE45" s="75"/>
      <c r="AF45" s="56"/>
    </row>
    <row r="46" spans="1:32" s="57" customFormat="1" ht="18.75" customHeight="1">
      <c r="A46" s="72" t="s">
        <v>35</v>
      </c>
      <c r="B46" s="73"/>
      <c r="C46" s="60"/>
      <c r="D46" s="60"/>
      <c r="E46" s="74"/>
      <c r="F46" s="75"/>
      <c r="G46" s="75"/>
      <c r="H46" s="75"/>
      <c r="I46" s="75"/>
      <c r="J46" s="75"/>
      <c r="K46" s="75"/>
      <c r="L46" s="75"/>
      <c r="M46" s="78"/>
      <c r="N46" s="78"/>
      <c r="O46" s="78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56"/>
    </row>
    <row r="47" spans="1:32" s="57" customFormat="1" ht="78" customHeight="1">
      <c r="A47" s="94" t="s">
        <v>46</v>
      </c>
      <c r="B47" s="61"/>
      <c r="C47" s="60"/>
      <c r="D47" s="60"/>
      <c r="E47" s="74"/>
      <c r="F47" s="75"/>
      <c r="G47" s="75"/>
      <c r="H47" s="75"/>
      <c r="I47" s="75"/>
      <c r="J47" s="75"/>
      <c r="K47" s="75"/>
      <c r="L47" s="75"/>
      <c r="M47" s="78"/>
      <c r="N47" s="78"/>
      <c r="O47" s="78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95" t="s">
        <v>47</v>
      </c>
    </row>
    <row r="48" spans="1:32" s="57" customFormat="1" ht="18.75" customHeight="1">
      <c r="A48" s="66" t="s">
        <v>31</v>
      </c>
      <c r="B48" s="67">
        <f>B49+B50+B51+B52</f>
        <v>49.599999999999994</v>
      </c>
      <c r="C48" s="67">
        <f>C49+C50+C51+C52</f>
        <v>42.339999999999996</v>
      </c>
      <c r="D48" s="67">
        <f>D49+D50+D51+D52</f>
        <v>42.339999999999996</v>
      </c>
      <c r="E48" s="67">
        <f>E49+E50+E51+E52</f>
        <v>20.450000000000003</v>
      </c>
      <c r="F48" s="68">
        <f>E48/B48*100</f>
        <v>41.229838709677431</v>
      </c>
      <c r="G48" s="68">
        <f>E48/C48*100</f>
        <v>48.299480396787921</v>
      </c>
      <c r="H48" s="69">
        <f t="shared" ref="H48:AE48" si="7">H49+H50+H51+H52</f>
        <v>0</v>
      </c>
      <c r="I48" s="69">
        <f t="shared" si="7"/>
        <v>0</v>
      </c>
      <c r="J48" s="69">
        <f t="shared" si="7"/>
        <v>11.12</v>
      </c>
      <c r="K48" s="69">
        <f t="shared" si="7"/>
        <v>3.85</v>
      </c>
      <c r="L48" s="69">
        <f t="shared" si="7"/>
        <v>0</v>
      </c>
      <c r="M48" s="69">
        <f t="shared" si="7"/>
        <v>0</v>
      </c>
      <c r="N48" s="69">
        <f t="shared" si="7"/>
        <v>0</v>
      </c>
      <c r="O48" s="69">
        <f t="shared" si="7"/>
        <v>0</v>
      </c>
      <c r="P48" s="69">
        <f t="shared" si="7"/>
        <v>0</v>
      </c>
      <c r="Q48" s="69">
        <f t="shared" si="7"/>
        <v>0</v>
      </c>
      <c r="R48" s="69">
        <f t="shared" si="7"/>
        <v>31.22</v>
      </c>
      <c r="S48" s="69">
        <f t="shared" si="7"/>
        <v>0</v>
      </c>
      <c r="T48" s="69">
        <f t="shared" si="7"/>
        <v>0</v>
      </c>
      <c r="U48" s="69">
        <f t="shared" si="7"/>
        <v>16.600000000000001</v>
      </c>
      <c r="V48" s="70">
        <f t="shared" si="7"/>
        <v>0</v>
      </c>
      <c r="W48" s="70">
        <f t="shared" si="7"/>
        <v>0</v>
      </c>
      <c r="X48" s="70">
        <f t="shared" si="7"/>
        <v>0</v>
      </c>
      <c r="Y48" s="70">
        <f t="shared" si="7"/>
        <v>0</v>
      </c>
      <c r="Z48" s="70">
        <f t="shared" si="7"/>
        <v>0</v>
      </c>
      <c r="AA48" s="70">
        <f t="shared" si="7"/>
        <v>0</v>
      </c>
      <c r="AB48" s="70">
        <f t="shared" si="7"/>
        <v>0</v>
      </c>
      <c r="AC48" s="70">
        <f t="shared" si="7"/>
        <v>0</v>
      </c>
      <c r="AD48" s="70">
        <f t="shared" si="7"/>
        <v>7.26</v>
      </c>
      <c r="AE48" s="70">
        <f t="shared" si="7"/>
        <v>0</v>
      </c>
      <c r="AF48" s="71"/>
    </row>
    <row r="49" spans="1:32" s="57" customFormat="1" ht="18.75" customHeight="1">
      <c r="A49" s="72" t="s">
        <v>32</v>
      </c>
      <c r="B49" s="73"/>
      <c r="C49" s="60"/>
      <c r="D49" s="60"/>
      <c r="E49" s="74"/>
      <c r="F49" s="75"/>
      <c r="G49" s="75"/>
      <c r="H49" s="75"/>
      <c r="I49" s="75"/>
      <c r="J49" s="76"/>
      <c r="K49" s="75"/>
      <c r="L49" s="75"/>
      <c r="M49" s="78"/>
      <c r="N49" s="78"/>
      <c r="O49" s="78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56"/>
    </row>
    <row r="50" spans="1:32" s="50" customFormat="1" ht="18.75" customHeight="1">
      <c r="A50" s="72" t="s">
        <v>33</v>
      </c>
      <c r="B50" s="73">
        <f>H50+J50+L50+N50+P50+R50+T50+V50+X50+Z50+AB50+AD50</f>
        <v>49.599999999999994</v>
      </c>
      <c r="C50" s="60">
        <f>J50+H50+L50+N50+P50+R50+T50+V50</f>
        <v>42.339999999999996</v>
      </c>
      <c r="D50" s="60">
        <f>C50</f>
        <v>42.339999999999996</v>
      </c>
      <c r="E50" s="74">
        <f>I50+K50+M50+O50+Q50+S50+U50+W50+Y50+AA50+AC50+AE50</f>
        <v>20.450000000000003</v>
      </c>
      <c r="F50" s="79">
        <f>E50/B50*100</f>
        <v>41.229838709677431</v>
      </c>
      <c r="G50" s="79">
        <f>E50/C50*100</f>
        <v>48.299480396787921</v>
      </c>
      <c r="H50" s="79">
        <v>0</v>
      </c>
      <c r="I50" s="79">
        <v>0</v>
      </c>
      <c r="J50" s="76">
        <v>11.12</v>
      </c>
      <c r="K50" s="79">
        <v>3.85</v>
      </c>
      <c r="L50" s="79">
        <v>0</v>
      </c>
      <c r="M50" s="80">
        <v>0</v>
      </c>
      <c r="N50" s="80">
        <v>0</v>
      </c>
      <c r="O50" s="80">
        <v>0</v>
      </c>
      <c r="P50" s="79">
        <v>0</v>
      </c>
      <c r="Q50" s="79">
        <v>0</v>
      </c>
      <c r="R50" s="79">
        <v>31.22</v>
      </c>
      <c r="S50" s="75">
        <v>0</v>
      </c>
      <c r="T50" s="75">
        <v>0</v>
      </c>
      <c r="U50" s="79">
        <v>16.600000000000001</v>
      </c>
      <c r="V50" s="75"/>
      <c r="W50" s="75"/>
      <c r="X50" s="75"/>
      <c r="Y50" s="75"/>
      <c r="Z50" s="75"/>
      <c r="AA50" s="75"/>
      <c r="AB50" s="75"/>
      <c r="AC50" s="75"/>
      <c r="AD50" s="79">
        <v>7.26</v>
      </c>
      <c r="AE50" s="75"/>
      <c r="AF50" s="92"/>
    </row>
    <row r="51" spans="1:32" s="57" customFormat="1" ht="18.75" customHeight="1">
      <c r="A51" s="72" t="s">
        <v>34</v>
      </c>
      <c r="B51" s="73"/>
      <c r="C51" s="60"/>
      <c r="D51" s="60"/>
      <c r="E51" s="74"/>
      <c r="F51" s="75"/>
      <c r="G51" s="75"/>
      <c r="H51" s="75"/>
      <c r="I51" s="75"/>
      <c r="J51" s="75"/>
      <c r="K51" s="75"/>
      <c r="L51" s="75"/>
      <c r="M51" s="78"/>
      <c r="N51" s="78"/>
      <c r="O51" s="78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56"/>
    </row>
    <row r="52" spans="1:32" s="57" customFormat="1" ht="18.75" customHeight="1">
      <c r="A52" s="72" t="s">
        <v>35</v>
      </c>
      <c r="B52" s="73"/>
      <c r="C52" s="60"/>
      <c r="D52" s="60"/>
      <c r="E52" s="74"/>
      <c r="F52" s="75"/>
      <c r="G52" s="75"/>
      <c r="H52" s="75"/>
      <c r="I52" s="75"/>
      <c r="J52" s="75"/>
      <c r="K52" s="75"/>
      <c r="L52" s="75"/>
      <c r="M52" s="78"/>
      <c r="N52" s="78"/>
      <c r="O52" s="78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56"/>
    </row>
    <row r="53" spans="1:32" s="57" customFormat="1" ht="18.75" customHeight="1">
      <c r="A53" s="72" t="s">
        <v>28</v>
      </c>
      <c r="B53" s="73"/>
      <c r="C53" s="60"/>
      <c r="D53" s="60"/>
      <c r="E53" s="74"/>
      <c r="F53" s="75"/>
      <c r="G53" s="75"/>
      <c r="H53" s="75"/>
      <c r="I53" s="75"/>
      <c r="J53" s="75"/>
      <c r="K53" s="75"/>
      <c r="L53" s="75"/>
      <c r="M53" s="78"/>
      <c r="N53" s="78"/>
      <c r="O53" s="78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56"/>
    </row>
    <row r="54" spans="1:32" s="57" customFormat="1" ht="233.25" customHeight="1">
      <c r="A54" s="86" t="s">
        <v>48</v>
      </c>
      <c r="B54" s="73"/>
      <c r="C54" s="60"/>
      <c r="D54" s="60"/>
      <c r="E54" s="74"/>
      <c r="F54" s="75"/>
      <c r="G54" s="75"/>
      <c r="H54" s="75"/>
      <c r="I54" s="75"/>
      <c r="J54" s="75"/>
      <c r="K54" s="75"/>
      <c r="L54" s="75"/>
      <c r="M54" s="78"/>
      <c r="N54" s="78"/>
      <c r="O54" s="78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65" t="s">
        <v>49</v>
      </c>
    </row>
    <row r="55" spans="1:32" s="57" customFormat="1" ht="18.75">
      <c r="A55" s="66" t="s">
        <v>31</v>
      </c>
      <c r="B55" s="67">
        <f>B56+B57+B58+B59</f>
        <v>2255.4</v>
      </c>
      <c r="C55" s="67">
        <f>C56+C57+C58+C59</f>
        <v>2249.4</v>
      </c>
      <c r="D55" s="67">
        <f>D56+D57+D58+D59</f>
        <v>2249.4</v>
      </c>
      <c r="E55" s="67">
        <f>E56+E57+E58+E59</f>
        <v>2249.34</v>
      </c>
      <c r="F55" s="68">
        <f>E55/B55*100</f>
        <v>99.73131151902102</v>
      </c>
      <c r="G55" s="68">
        <f>E55/C55*100</f>
        <v>99.997332622032545</v>
      </c>
      <c r="H55" s="69">
        <f t="shared" ref="H55:AE55" si="8">H56+H57+H58+H59</f>
        <v>608.04999999999995</v>
      </c>
      <c r="I55" s="69">
        <f t="shared" si="8"/>
        <v>593.97</v>
      </c>
      <c r="J55" s="69">
        <f t="shared" si="8"/>
        <v>15.07</v>
      </c>
      <c r="K55" s="69">
        <f t="shared" si="8"/>
        <v>0</v>
      </c>
      <c r="L55" s="69">
        <f t="shared" si="8"/>
        <v>16.73</v>
      </c>
      <c r="M55" s="69">
        <f t="shared" si="8"/>
        <v>0.06</v>
      </c>
      <c r="N55" s="69">
        <f t="shared" si="8"/>
        <v>552.87</v>
      </c>
      <c r="O55" s="69">
        <f t="shared" si="8"/>
        <v>546.37</v>
      </c>
      <c r="P55" s="69">
        <f t="shared" si="8"/>
        <v>79.510000000000005</v>
      </c>
      <c r="Q55" s="69">
        <f t="shared" si="8"/>
        <v>0</v>
      </c>
      <c r="R55" s="69">
        <f t="shared" si="8"/>
        <v>63.53</v>
      </c>
      <c r="S55" s="69">
        <f t="shared" si="8"/>
        <v>0</v>
      </c>
      <c r="T55" s="69">
        <f t="shared" si="8"/>
        <v>913.64</v>
      </c>
      <c r="U55" s="69">
        <f t="shared" si="8"/>
        <v>743.99</v>
      </c>
      <c r="V55" s="70">
        <f t="shared" si="8"/>
        <v>0</v>
      </c>
      <c r="W55" s="70">
        <f t="shared" si="8"/>
        <v>364.95</v>
      </c>
      <c r="X55" s="70">
        <f t="shared" si="8"/>
        <v>0</v>
      </c>
      <c r="Y55" s="70">
        <f t="shared" si="8"/>
        <v>0</v>
      </c>
      <c r="Z55" s="70">
        <f t="shared" si="8"/>
        <v>6</v>
      </c>
      <c r="AA55" s="70">
        <f t="shared" si="8"/>
        <v>0</v>
      </c>
      <c r="AB55" s="70">
        <f t="shared" si="8"/>
        <v>0</v>
      </c>
      <c r="AC55" s="70">
        <f t="shared" si="8"/>
        <v>0</v>
      </c>
      <c r="AD55" s="70">
        <f t="shared" si="8"/>
        <v>0</v>
      </c>
      <c r="AE55" s="70">
        <f t="shared" si="8"/>
        <v>0</v>
      </c>
      <c r="AF55" s="71"/>
    </row>
    <row r="56" spans="1:32" s="57" customFormat="1" ht="18.75">
      <c r="A56" s="72" t="s">
        <v>32</v>
      </c>
      <c r="B56" s="73"/>
      <c r="C56" s="60"/>
      <c r="D56" s="60"/>
      <c r="E56" s="74"/>
      <c r="F56" s="75"/>
      <c r="G56" s="75"/>
      <c r="H56" s="75"/>
      <c r="I56" s="75"/>
      <c r="J56" s="75"/>
      <c r="K56" s="75"/>
      <c r="L56" s="75"/>
      <c r="M56" s="78"/>
      <c r="N56" s="78"/>
      <c r="O56" s="78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56"/>
    </row>
    <row r="57" spans="1:32" s="50" customFormat="1" ht="18.75">
      <c r="A57" s="72" t="s">
        <v>33</v>
      </c>
      <c r="B57" s="73">
        <f>H57+J57+L57+N57+P57+R57+T57+V57+X57+Z57+AB57+AD57</f>
        <v>2255.4</v>
      </c>
      <c r="C57" s="60">
        <f>J57+H57+L57+N57+P57+R57+T57+V57</f>
        <v>2249.4</v>
      </c>
      <c r="D57" s="60">
        <f>C57</f>
        <v>2249.4</v>
      </c>
      <c r="E57" s="74">
        <f>I57+K57+M57+O57+Q57+S57+U57+W57+Y57+AA57+AC57+AE57</f>
        <v>2249.34</v>
      </c>
      <c r="F57" s="79">
        <f>E57/B57*100</f>
        <v>99.73131151902102</v>
      </c>
      <c r="G57" s="79">
        <f>E57/C57*100</f>
        <v>99.997332622032545</v>
      </c>
      <c r="H57" s="80">
        <v>608.04999999999995</v>
      </c>
      <c r="I57" s="80">
        <v>593.97</v>
      </c>
      <c r="J57" s="79">
        <v>15.07</v>
      </c>
      <c r="K57" s="79">
        <v>0</v>
      </c>
      <c r="L57" s="79">
        <v>16.73</v>
      </c>
      <c r="M57" s="80">
        <v>0.06</v>
      </c>
      <c r="N57" s="80">
        <v>552.87</v>
      </c>
      <c r="O57" s="80">
        <v>546.37</v>
      </c>
      <c r="P57" s="79">
        <v>79.510000000000005</v>
      </c>
      <c r="Q57" s="79">
        <v>0</v>
      </c>
      <c r="R57" s="79">
        <v>63.53</v>
      </c>
      <c r="S57" s="79">
        <v>0</v>
      </c>
      <c r="T57" s="79">
        <v>913.64</v>
      </c>
      <c r="U57" s="79">
        <v>743.99</v>
      </c>
      <c r="V57" s="75"/>
      <c r="W57" s="75">
        <v>364.95</v>
      </c>
      <c r="X57" s="75"/>
      <c r="Y57" s="75"/>
      <c r="Z57" s="79">
        <v>6</v>
      </c>
      <c r="AA57" s="75"/>
      <c r="AB57" s="75"/>
      <c r="AC57" s="75"/>
      <c r="AD57" s="79"/>
      <c r="AE57" s="75"/>
      <c r="AF57" s="81"/>
    </row>
    <row r="58" spans="1:32" s="57" customFormat="1" ht="18.75">
      <c r="A58" s="72" t="s">
        <v>34</v>
      </c>
      <c r="B58" s="73"/>
      <c r="C58" s="60"/>
      <c r="D58" s="60"/>
      <c r="E58" s="74"/>
      <c r="F58" s="75"/>
      <c r="G58" s="75"/>
      <c r="H58" s="78"/>
      <c r="I58" s="78"/>
      <c r="J58" s="75"/>
      <c r="K58" s="75"/>
      <c r="L58" s="75"/>
      <c r="M58" s="78"/>
      <c r="N58" s="78"/>
      <c r="O58" s="78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56"/>
    </row>
    <row r="59" spans="1:32" s="57" customFormat="1" ht="18.75">
      <c r="A59" s="72" t="s">
        <v>35</v>
      </c>
      <c r="B59" s="73"/>
      <c r="C59" s="60"/>
      <c r="D59" s="60"/>
      <c r="E59" s="74"/>
      <c r="F59" s="75"/>
      <c r="G59" s="75"/>
      <c r="H59" s="78"/>
      <c r="I59" s="78"/>
      <c r="J59" s="75"/>
      <c r="K59" s="75"/>
      <c r="L59" s="75"/>
      <c r="M59" s="78"/>
      <c r="N59" s="78"/>
      <c r="O59" s="78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56"/>
    </row>
    <row r="60" spans="1:32" s="57" customFormat="1" ht="234.75" customHeight="1">
      <c r="A60" s="96" t="s">
        <v>50</v>
      </c>
      <c r="B60" s="73"/>
      <c r="C60" s="60"/>
      <c r="D60" s="60"/>
      <c r="E60" s="74"/>
      <c r="F60" s="75"/>
      <c r="G60" s="75"/>
      <c r="H60" s="78"/>
      <c r="I60" s="78"/>
      <c r="J60" s="75"/>
      <c r="K60" s="75"/>
      <c r="L60" s="75"/>
      <c r="M60" s="78"/>
      <c r="N60" s="78"/>
      <c r="O60" s="78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97" t="s">
        <v>51</v>
      </c>
    </row>
    <row r="61" spans="1:32" s="57" customFormat="1" ht="18.75">
      <c r="A61" s="66" t="s">
        <v>31</v>
      </c>
      <c r="B61" s="67">
        <f>B62+B63</f>
        <v>9872</v>
      </c>
      <c r="C61" s="67">
        <f>C62+C63</f>
        <v>3740.39</v>
      </c>
      <c r="D61" s="67">
        <f>D62+D63</f>
        <v>3740.39</v>
      </c>
      <c r="E61" s="67">
        <f>E62+E63</f>
        <v>3740.39</v>
      </c>
      <c r="F61" s="68">
        <f>E61/B61*100</f>
        <v>37.888877633711502</v>
      </c>
      <c r="G61" s="68">
        <f>E61/C61*100</f>
        <v>100</v>
      </c>
      <c r="H61" s="69">
        <f t="shared" ref="H61:AE61" si="9">H62+H63+H64+H65</f>
        <v>374.04</v>
      </c>
      <c r="I61" s="69">
        <f t="shared" si="9"/>
        <v>374.04</v>
      </c>
      <c r="J61" s="69">
        <f t="shared" si="9"/>
        <v>0</v>
      </c>
      <c r="K61" s="69">
        <f t="shared" si="9"/>
        <v>0</v>
      </c>
      <c r="L61" s="69">
        <f t="shared" si="9"/>
        <v>0</v>
      </c>
      <c r="M61" s="69">
        <f t="shared" si="9"/>
        <v>0</v>
      </c>
      <c r="N61" s="69">
        <f t="shared" si="9"/>
        <v>3366.35</v>
      </c>
      <c r="O61" s="69">
        <f t="shared" si="9"/>
        <v>3366.35</v>
      </c>
      <c r="P61" s="69">
        <f t="shared" si="9"/>
        <v>0</v>
      </c>
      <c r="Q61" s="69">
        <f t="shared" si="9"/>
        <v>0</v>
      </c>
      <c r="R61" s="69">
        <f t="shared" si="9"/>
        <v>0</v>
      </c>
      <c r="S61" s="69">
        <f t="shared" si="9"/>
        <v>0</v>
      </c>
      <c r="T61" s="69">
        <f t="shared" si="9"/>
        <v>0</v>
      </c>
      <c r="U61" s="69">
        <f t="shared" si="9"/>
        <v>0</v>
      </c>
      <c r="V61" s="70">
        <f t="shared" si="9"/>
        <v>0</v>
      </c>
      <c r="W61" s="70">
        <f t="shared" si="9"/>
        <v>0</v>
      </c>
      <c r="X61" s="70">
        <f t="shared" si="9"/>
        <v>0</v>
      </c>
      <c r="Y61" s="70">
        <f t="shared" si="9"/>
        <v>0</v>
      </c>
      <c r="Z61" s="70">
        <f t="shared" si="9"/>
        <v>0</v>
      </c>
      <c r="AA61" s="70">
        <f t="shared" si="9"/>
        <v>0</v>
      </c>
      <c r="AB61" s="70">
        <f t="shared" si="9"/>
        <v>0</v>
      </c>
      <c r="AC61" s="70">
        <f t="shared" si="9"/>
        <v>0</v>
      </c>
      <c r="AD61" s="70">
        <f t="shared" si="9"/>
        <v>6131.61</v>
      </c>
      <c r="AE61" s="70">
        <f t="shared" si="9"/>
        <v>0</v>
      </c>
      <c r="AF61" s="71"/>
    </row>
    <row r="62" spans="1:32" s="50" customFormat="1" ht="18.75">
      <c r="A62" s="72" t="s">
        <v>32</v>
      </c>
      <c r="B62" s="73">
        <f>H62+J62+L62+N62+P62+R62+T62+V62+X62+Z62+AB62+AD62</f>
        <v>8884.7999999999993</v>
      </c>
      <c r="C62" s="60">
        <f>N62+L62+J62+H62</f>
        <v>3366.35</v>
      </c>
      <c r="D62" s="60">
        <f>C62</f>
        <v>3366.35</v>
      </c>
      <c r="E62" s="74">
        <f>I62+K62+M62+O62+Q62+S62+U62+W62+Y62+AA62+AC62+AE62</f>
        <v>3366.35</v>
      </c>
      <c r="F62" s="79">
        <f>E62/B62*100</f>
        <v>37.888866378534125</v>
      </c>
      <c r="G62" s="79">
        <f>E62/C62*100</f>
        <v>100</v>
      </c>
      <c r="H62" s="79">
        <v>0</v>
      </c>
      <c r="I62" s="79">
        <v>0</v>
      </c>
      <c r="J62" s="79">
        <v>0</v>
      </c>
      <c r="K62" s="79">
        <v>0</v>
      </c>
      <c r="L62" s="79">
        <v>0</v>
      </c>
      <c r="M62" s="80">
        <v>0</v>
      </c>
      <c r="N62" s="80">
        <v>3366.35</v>
      </c>
      <c r="O62" s="80">
        <v>3366.35</v>
      </c>
      <c r="P62" s="79">
        <v>0</v>
      </c>
      <c r="Q62" s="79">
        <v>0</v>
      </c>
      <c r="R62" s="79">
        <v>0</v>
      </c>
      <c r="S62" s="79">
        <v>0</v>
      </c>
      <c r="T62" s="79">
        <v>0</v>
      </c>
      <c r="U62" s="79">
        <v>0</v>
      </c>
      <c r="V62" s="75"/>
      <c r="W62" s="75"/>
      <c r="X62" s="75"/>
      <c r="Y62" s="75"/>
      <c r="Z62" s="75"/>
      <c r="AA62" s="75"/>
      <c r="AB62" s="75"/>
      <c r="AC62" s="75"/>
      <c r="AD62" s="79">
        <v>5518.45</v>
      </c>
      <c r="AE62" s="75"/>
      <c r="AF62" s="81"/>
    </row>
    <row r="63" spans="1:32" s="50" customFormat="1" ht="18.75">
      <c r="A63" s="72" t="s">
        <v>33</v>
      </c>
      <c r="B63" s="73">
        <f>H63+J63+L63+N63+P63+R63+T63+V63+X63+Z63+AB63+AD63</f>
        <v>987.2</v>
      </c>
      <c r="C63" s="60">
        <f>J63+H63+L63+N63+P63+R63+T63+V63</f>
        <v>374.04</v>
      </c>
      <c r="D63" s="60">
        <f>I63</f>
        <v>374.04</v>
      </c>
      <c r="E63" s="74">
        <f>I63+K63+M63+O63+Q63+S63+U63+W63+Y63+AA63+AC63+AE63</f>
        <v>374.04</v>
      </c>
      <c r="F63" s="79">
        <f>E63/B63*100</f>
        <v>37.888978930307943</v>
      </c>
      <c r="G63" s="79">
        <f>E63/C63*100</f>
        <v>100</v>
      </c>
      <c r="H63" s="79">
        <v>374.04</v>
      </c>
      <c r="I63" s="80">
        <v>374.04</v>
      </c>
      <c r="J63" s="79">
        <v>0</v>
      </c>
      <c r="K63" s="79">
        <v>0</v>
      </c>
      <c r="L63" s="79">
        <v>0</v>
      </c>
      <c r="M63" s="80">
        <v>0</v>
      </c>
      <c r="N63" s="80">
        <v>0</v>
      </c>
      <c r="O63" s="80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  <c r="U63" s="79">
        <v>0</v>
      </c>
      <c r="V63" s="75"/>
      <c r="W63" s="75"/>
      <c r="X63" s="75"/>
      <c r="Y63" s="75"/>
      <c r="Z63" s="75"/>
      <c r="AA63" s="75"/>
      <c r="AB63" s="75"/>
      <c r="AC63" s="75"/>
      <c r="AD63" s="79">
        <v>613.16</v>
      </c>
      <c r="AE63" s="75"/>
      <c r="AF63" s="81"/>
    </row>
    <row r="64" spans="1:32" s="57" customFormat="1" ht="18.75">
      <c r="A64" s="72" t="s">
        <v>34</v>
      </c>
      <c r="B64" s="73"/>
      <c r="C64" s="60"/>
      <c r="D64" s="60"/>
      <c r="E64" s="74"/>
      <c r="F64" s="75"/>
      <c r="G64" s="75"/>
      <c r="H64" s="75"/>
      <c r="I64" s="75"/>
      <c r="J64" s="75"/>
      <c r="K64" s="75"/>
      <c r="L64" s="75"/>
      <c r="M64" s="78"/>
      <c r="N64" s="78"/>
      <c r="O64" s="78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56"/>
    </row>
    <row r="65" spans="1:44" s="57" customFormat="1" ht="18.75">
      <c r="A65" s="72" t="s">
        <v>35</v>
      </c>
      <c r="B65" s="73"/>
      <c r="C65" s="60"/>
      <c r="D65" s="60"/>
      <c r="E65" s="74"/>
      <c r="F65" s="75"/>
      <c r="G65" s="75"/>
      <c r="H65" s="75"/>
      <c r="I65" s="75"/>
      <c r="J65" s="75"/>
      <c r="K65" s="75"/>
      <c r="L65" s="75"/>
      <c r="M65" s="78"/>
      <c r="N65" s="78"/>
      <c r="O65" s="78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56"/>
    </row>
    <row r="66" spans="1:44" s="57" customFormat="1" ht="132.75" customHeight="1">
      <c r="A66" s="51" t="s">
        <v>52</v>
      </c>
      <c r="B66" s="73">
        <f>B68</f>
        <v>30404.6</v>
      </c>
      <c r="C66" s="73">
        <f t="shared" ref="C66:AE66" si="10">C68</f>
        <v>23472.91</v>
      </c>
      <c r="D66" s="73">
        <f t="shared" si="10"/>
        <v>23472.91</v>
      </c>
      <c r="E66" s="98">
        <f t="shared" si="10"/>
        <v>24437.340000000004</v>
      </c>
      <c r="F66" s="73">
        <f t="shared" si="10"/>
        <v>80.373825013320371</v>
      </c>
      <c r="G66" s="73">
        <f t="shared" si="10"/>
        <v>104.1086938091613</v>
      </c>
      <c r="H66" s="73">
        <f t="shared" si="10"/>
        <v>6874.34</v>
      </c>
      <c r="I66" s="73">
        <f t="shared" si="10"/>
        <v>6866.42</v>
      </c>
      <c r="J66" s="73">
        <f t="shared" si="10"/>
        <v>4031.48</v>
      </c>
      <c r="K66" s="73">
        <f t="shared" si="10"/>
        <v>3347.37</v>
      </c>
      <c r="L66" s="73">
        <f t="shared" si="10"/>
        <v>2180.88</v>
      </c>
      <c r="M66" s="98">
        <f t="shared" si="10"/>
        <v>1750.32</v>
      </c>
      <c r="N66" s="98">
        <f t="shared" si="10"/>
        <v>3242.98</v>
      </c>
      <c r="O66" s="98">
        <f t="shared" si="10"/>
        <v>3147.79</v>
      </c>
      <c r="P66" s="73">
        <f t="shared" si="10"/>
        <v>2371.98</v>
      </c>
      <c r="Q66" s="73">
        <f t="shared" si="10"/>
        <v>1965.44</v>
      </c>
      <c r="R66" s="73">
        <f t="shared" si="10"/>
        <v>2216.89</v>
      </c>
      <c r="S66" s="73">
        <f t="shared" si="10"/>
        <v>2161.2399999999998</v>
      </c>
      <c r="T66" s="73">
        <f t="shared" si="10"/>
        <v>2554.36</v>
      </c>
      <c r="U66" s="73">
        <f t="shared" si="10"/>
        <v>3286.45</v>
      </c>
      <c r="V66" s="73">
        <f t="shared" si="10"/>
        <v>1795.23</v>
      </c>
      <c r="W66" s="73">
        <f t="shared" si="10"/>
        <v>1912.31</v>
      </c>
      <c r="X66" s="73">
        <f t="shared" si="10"/>
        <v>1211.0999999999999</v>
      </c>
      <c r="Y66" s="73">
        <f t="shared" si="10"/>
        <v>0</v>
      </c>
      <c r="Z66" s="73">
        <f t="shared" si="10"/>
        <v>1583.26</v>
      </c>
      <c r="AA66" s="73">
        <f t="shared" si="10"/>
        <v>0</v>
      </c>
      <c r="AB66" s="73">
        <f t="shared" si="10"/>
        <v>1299.6099999999999</v>
      </c>
      <c r="AC66" s="73">
        <f t="shared" si="10"/>
        <v>0</v>
      </c>
      <c r="AD66" s="73">
        <f t="shared" si="10"/>
        <v>1042.49</v>
      </c>
      <c r="AE66" s="73">
        <f t="shared" si="10"/>
        <v>0</v>
      </c>
      <c r="AF66" s="81" t="s">
        <v>53</v>
      </c>
    </row>
    <row r="67" spans="1:44" s="57" customFormat="1" ht="18.75">
      <c r="A67" s="58" t="s">
        <v>28</v>
      </c>
      <c r="B67" s="73"/>
      <c r="C67" s="60"/>
      <c r="D67" s="60"/>
      <c r="E67" s="74"/>
      <c r="F67" s="75"/>
      <c r="G67" s="75"/>
      <c r="H67" s="75"/>
      <c r="I67" s="75"/>
      <c r="J67" s="75"/>
      <c r="K67" s="75"/>
      <c r="L67" s="75"/>
      <c r="M67" s="78"/>
      <c r="N67" s="78"/>
      <c r="O67" s="78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56"/>
    </row>
    <row r="68" spans="1:44" s="57" customFormat="1" ht="78.75" customHeight="1">
      <c r="A68" s="86" t="s">
        <v>54</v>
      </c>
      <c r="B68" s="73">
        <f>B69</f>
        <v>30404.6</v>
      </c>
      <c r="C68" s="60">
        <f>H68+J68+L68+N68+P68+R68+T68</f>
        <v>23472.91</v>
      </c>
      <c r="D68" s="60">
        <f>H68+J68+L68+N68+P68+R68+T68</f>
        <v>23472.91</v>
      </c>
      <c r="E68" s="74">
        <f>I68+K68+M68+O68+Q68+S68+U68+W68+Y68+AA68+AC68+AE68</f>
        <v>24437.340000000004</v>
      </c>
      <c r="F68" s="79">
        <f>E68/B68*100</f>
        <v>80.373825013320371</v>
      </c>
      <c r="G68" s="79">
        <f>E68/C68*100</f>
        <v>104.1086938091613</v>
      </c>
      <c r="H68" s="80">
        <f>H71+H77+H88+H94+H100+H106+H113+H119</f>
        <v>6874.34</v>
      </c>
      <c r="I68" s="80">
        <f>I71+I77+I88+I94+I100+I106+I113+I119</f>
        <v>6866.42</v>
      </c>
      <c r="J68" s="80">
        <f>J71+J77+J88+J94+J100+J106+J113+J119</f>
        <v>4031.48</v>
      </c>
      <c r="K68" s="80">
        <f>K71+K77+K88+K94+K100+K106+K113+K119</f>
        <v>3347.37</v>
      </c>
      <c r="L68" s="80">
        <f>L71+L77+L88+L94+L100+L106+L113+L119</f>
        <v>2180.88</v>
      </c>
      <c r="M68" s="80">
        <f>M71+M77+M88+M94+M100+M106+M113+M119</f>
        <v>1750.32</v>
      </c>
      <c r="N68" s="79">
        <f t="shared" ref="N68:O68" si="11">N71+N77+N88+N94+N100+N106+N113+N119</f>
        <v>3242.98</v>
      </c>
      <c r="O68" s="79">
        <f t="shared" si="11"/>
        <v>3147.79</v>
      </c>
      <c r="P68" s="79">
        <f>P71+P77+P88+P94+P100+P106+P113+P119</f>
        <v>2371.98</v>
      </c>
      <c r="Q68" s="79">
        <f>Q71+Q77+Q88+Q94+Q100+Q106+Q113+Q119</f>
        <v>1965.44</v>
      </c>
      <c r="R68" s="79">
        <f>R71+R77+R88+R94+R100+R106+R113+R119</f>
        <v>2216.89</v>
      </c>
      <c r="S68" s="79">
        <f>S71+S77+S88+S94+S100+S106+S113+S119</f>
        <v>2161.2399999999998</v>
      </c>
      <c r="T68" s="79">
        <f>T71+T77+T88+T94+T100+T106+T113+T119</f>
        <v>2554.36</v>
      </c>
      <c r="U68" s="79">
        <f>U71+U77+U88+U94+U100+U106+U113+U119</f>
        <v>3286.45</v>
      </c>
      <c r="V68" s="79">
        <f>V71+V77+V88+V94+V100+V106+V113+V119</f>
        <v>1795.23</v>
      </c>
      <c r="W68" s="79">
        <f>W71+W77+W88+W94+W100+W106+W113+W119</f>
        <v>1912.31</v>
      </c>
      <c r="X68" s="79">
        <f>X71+X77+X88+X94+X100+X106+X113+X119</f>
        <v>1211.0999999999999</v>
      </c>
      <c r="Y68" s="79">
        <f>Y71+Y77+Y88+Y94+Y100+Y106+Y113+Y119</f>
        <v>0</v>
      </c>
      <c r="Z68" s="79">
        <f>Z71+Z77+Z88+Z94+Z100+Z106+Z113+Z119</f>
        <v>1583.26</v>
      </c>
      <c r="AA68" s="79">
        <f>AA71+AA77+AA88+AA94+AA100+AA106+AA113+AA119</f>
        <v>0</v>
      </c>
      <c r="AB68" s="79">
        <f>AB71+AB77+AB88+AB94+AB100+AB106+AB113+AB119</f>
        <v>1299.6099999999999</v>
      </c>
      <c r="AC68" s="79">
        <f>AC71+AC77+AC88+AC94+AC100+AC106+AC113+AC119</f>
        <v>0</v>
      </c>
      <c r="AD68" s="79">
        <f>AD71+AD77+AD88+AD94+AD100+AD106+AD113+AD119</f>
        <v>1042.49</v>
      </c>
      <c r="AE68" s="79">
        <f>AE71+AE77+AE88+AE94+AE100+AE106+AE113+AE119</f>
        <v>0</v>
      </c>
      <c r="AF68" s="56"/>
    </row>
    <row r="69" spans="1:44" s="57" customFormat="1" ht="18.75">
      <c r="A69" s="66" t="s">
        <v>31</v>
      </c>
      <c r="B69" s="99">
        <f>B70+B71</f>
        <v>30404.6</v>
      </c>
      <c r="C69" s="99">
        <f>C70+C71</f>
        <v>25268.14</v>
      </c>
      <c r="D69" s="99">
        <f>D70+D71</f>
        <v>23472.91</v>
      </c>
      <c r="E69" s="99">
        <f>E70+E71</f>
        <v>24437.340000000004</v>
      </c>
      <c r="F69" s="100">
        <f>E69/B69*100</f>
        <v>80.373825013320371</v>
      </c>
      <c r="G69" s="100">
        <f>E69/C69*100</f>
        <v>96.71206507483339</v>
      </c>
      <c r="H69" s="101">
        <f t="shared" ref="H69:AE69" si="12">H70+H71+H72+H73</f>
        <v>6874.34</v>
      </c>
      <c r="I69" s="101">
        <f t="shared" si="12"/>
        <v>6866.42</v>
      </c>
      <c r="J69" s="101">
        <f t="shared" si="12"/>
        <v>4031.48</v>
      </c>
      <c r="K69" s="101">
        <f t="shared" si="12"/>
        <v>3347.37</v>
      </c>
      <c r="L69" s="101">
        <f t="shared" si="12"/>
        <v>2180.88</v>
      </c>
      <c r="M69" s="101">
        <f t="shared" si="12"/>
        <v>1750.32</v>
      </c>
      <c r="N69" s="101">
        <f t="shared" si="12"/>
        <v>3242.98</v>
      </c>
      <c r="O69" s="101">
        <f t="shared" si="12"/>
        <v>3147.79</v>
      </c>
      <c r="P69" s="101">
        <f t="shared" si="12"/>
        <v>2371.98</v>
      </c>
      <c r="Q69" s="101">
        <f t="shared" si="12"/>
        <v>1965.44</v>
      </c>
      <c r="R69" s="101">
        <f t="shared" si="12"/>
        <v>2216.89</v>
      </c>
      <c r="S69" s="101">
        <f t="shared" si="12"/>
        <v>2161.2399999999998</v>
      </c>
      <c r="T69" s="101">
        <f t="shared" si="12"/>
        <v>2554.36</v>
      </c>
      <c r="U69" s="101">
        <f t="shared" si="12"/>
        <v>3286.45</v>
      </c>
      <c r="V69" s="102">
        <f t="shared" si="12"/>
        <v>1795.23</v>
      </c>
      <c r="W69" s="102">
        <f t="shared" si="12"/>
        <v>1912.31</v>
      </c>
      <c r="X69" s="102">
        <f t="shared" si="12"/>
        <v>1211.0999999999999</v>
      </c>
      <c r="Y69" s="102">
        <f t="shared" si="12"/>
        <v>0</v>
      </c>
      <c r="Z69" s="102">
        <f t="shared" si="12"/>
        <v>1583.26</v>
      </c>
      <c r="AA69" s="102">
        <f t="shared" si="12"/>
        <v>0</v>
      </c>
      <c r="AB69" s="102">
        <f t="shared" si="12"/>
        <v>1299.6099999999999</v>
      </c>
      <c r="AC69" s="102">
        <f t="shared" si="12"/>
        <v>0</v>
      </c>
      <c r="AD69" s="102">
        <f t="shared" si="12"/>
        <v>1042.49</v>
      </c>
      <c r="AE69" s="102">
        <f t="shared" si="12"/>
        <v>0</v>
      </c>
      <c r="AF69" s="71"/>
    </row>
    <row r="70" spans="1:44" s="57" customFormat="1" ht="18.75">
      <c r="A70" s="72" t="s">
        <v>32</v>
      </c>
      <c r="B70" s="59"/>
      <c r="C70" s="60"/>
      <c r="D70" s="60"/>
      <c r="E70" s="74"/>
      <c r="F70" s="63"/>
      <c r="G70" s="63"/>
      <c r="H70" s="63"/>
      <c r="I70" s="63"/>
      <c r="J70" s="63"/>
      <c r="K70" s="63"/>
      <c r="L70" s="63"/>
      <c r="M70" s="62"/>
      <c r="N70" s="62"/>
      <c r="O70" s="62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56"/>
    </row>
    <row r="71" spans="1:44" s="50" customFormat="1" ht="18.75">
      <c r="A71" s="72" t="s">
        <v>33</v>
      </c>
      <c r="B71" s="73">
        <f>H71+J71+L71+N71+P71+R71+T71+V71+X71+Z71+AB71+AD71</f>
        <v>30404.6</v>
      </c>
      <c r="C71" s="60">
        <f>J71+H71+L71+N71+P71+R71+T71+V71</f>
        <v>25268.14</v>
      </c>
      <c r="D71" s="60">
        <f>H71+J71+L71+N71+P71+R71+T71</f>
        <v>23472.91</v>
      </c>
      <c r="E71" s="74">
        <f>I71+K71+M71+O71+Q71+S71+U71+W71+Y71+AA71+AC71+AE71</f>
        <v>24437.340000000004</v>
      </c>
      <c r="F71" s="79">
        <f>E71/B71*100</f>
        <v>80.373825013320371</v>
      </c>
      <c r="G71" s="79">
        <f>E71/C71*100</f>
        <v>96.71206507483339</v>
      </c>
      <c r="H71" s="80">
        <v>6874.34</v>
      </c>
      <c r="I71" s="80">
        <v>6866.42</v>
      </c>
      <c r="J71" s="79">
        <v>4031.48</v>
      </c>
      <c r="K71" s="79">
        <v>3347.37</v>
      </c>
      <c r="L71" s="79">
        <v>2180.88</v>
      </c>
      <c r="M71" s="80">
        <v>1750.32</v>
      </c>
      <c r="N71" s="80">
        <v>3242.98</v>
      </c>
      <c r="O71" s="80">
        <v>3147.79</v>
      </c>
      <c r="P71" s="79">
        <v>2371.98</v>
      </c>
      <c r="Q71" s="79">
        <v>1965.44</v>
      </c>
      <c r="R71" s="79">
        <v>2216.89</v>
      </c>
      <c r="S71" s="79">
        <v>2161.2399999999998</v>
      </c>
      <c r="T71" s="79">
        <v>2554.36</v>
      </c>
      <c r="U71" s="79">
        <v>3286.45</v>
      </c>
      <c r="V71" s="79">
        <v>1795.23</v>
      </c>
      <c r="W71" s="79">
        <v>1912.31</v>
      </c>
      <c r="X71" s="79">
        <v>1211.0999999999999</v>
      </c>
      <c r="Y71" s="79">
        <f>Y12+Y18+Y24+Y30+Y36+Y42+Y48+Y55+Y61</f>
        <v>0</v>
      </c>
      <c r="Z71" s="79">
        <v>1583.26</v>
      </c>
      <c r="AA71" s="79">
        <f>AA12+AA18+AA24+AA30+AA36+AA42+AA48+AA55+AA61</f>
        <v>0</v>
      </c>
      <c r="AB71" s="79">
        <v>1299.6099999999999</v>
      </c>
      <c r="AC71" s="79">
        <f>AC12+AC18+AC24+AC30+AC36+AC42+AC48+AC55+AC61</f>
        <v>0</v>
      </c>
      <c r="AD71" s="79">
        <v>1042.49</v>
      </c>
      <c r="AE71" s="79">
        <f>AE12+AE18+AE24+AE30+AE36+AE42+AE48+AE55+AE61</f>
        <v>0</v>
      </c>
      <c r="AF71" s="81"/>
    </row>
    <row r="72" spans="1:44" s="57" customFormat="1" ht="18.75">
      <c r="A72" s="72" t="s">
        <v>34</v>
      </c>
      <c r="B72" s="59"/>
      <c r="C72" s="60"/>
      <c r="D72" s="60"/>
      <c r="E72" s="74"/>
      <c r="F72" s="63"/>
      <c r="G72" s="63"/>
      <c r="H72" s="63"/>
      <c r="I72" s="103"/>
      <c r="J72" s="63"/>
      <c r="K72" s="63"/>
      <c r="L72" s="63"/>
      <c r="M72" s="62"/>
      <c r="N72" s="62"/>
      <c r="O72" s="62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56"/>
    </row>
    <row r="73" spans="1:44" s="57" customFormat="1" ht="18.75">
      <c r="A73" s="72" t="s">
        <v>35</v>
      </c>
      <c r="B73" s="59"/>
      <c r="C73" s="60"/>
      <c r="D73" s="60"/>
      <c r="E73" s="74"/>
      <c r="F73" s="63"/>
      <c r="G73" s="63"/>
      <c r="H73" s="63"/>
      <c r="I73" s="63"/>
      <c r="J73" s="63"/>
      <c r="K73" s="63"/>
      <c r="L73" s="63"/>
      <c r="M73" s="62"/>
      <c r="N73" s="62"/>
      <c r="O73" s="62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56"/>
    </row>
    <row r="74" spans="1:44" ht="26.25" customHeight="1">
      <c r="A74" s="66" t="s">
        <v>55</v>
      </c>
      <c r="B74" s="99">
        <f>B75+B76+B77+B78</f>
        <v>100053.4</v>
      </c>
      <c r="C74" s="99">
        <f>C75+C76+C77+C78</f>
        <v>72889.170000000013</v>
      </c>
      <c r="D74" s="99">
        <f>D75+D76+D77+D78</f>
        <v>67242.22</v>
      </c>
      <c r="E74" s="99">
        <f>E75+E76+E77+E78</f>
        <v>66196.290000000008</v>
      </c>
      <c r="F74" s="100">
        <f>E74/B74*100</f>
        <v>66.16096004733474</v>
      </c>
      <c r="G74" s="100">
        <f>E74/C74*100</f>
        <v>90.817730535277036</v>
      </c>
      <c r="H74" s="101">
        <f t="shared" ref="H74:AE74" si="13">H75+H76+H77+H78</f>
        <v>12640.12</v>
      </c>
      <c r="I74" s="101">
        <f t="shared" si="13"/>
        <v>12152.95</v>
      </c>
      <c r="J74" s="101">
        <f t="shared" si="13"/>
        <v>8973.5299999999988</v>
      </c>
      <c r="K74" s="101">
        <f t="shared" si="13"/>
        <v>5415.6299999999992</v>
      </c>
      <c r="L74" s="101">
        <f t="shared" si="13"/>
        <v>6657.47</v>
      </c>
      <c r="M74" s="101">
        <f t="shared" si="13"/>
        <v>7770.31</v>
      </c>
      <c r="N74" s="101">
        <f t="shared" si="13"/>
        <v>12946.48</v>
      </c>
      <c r="O74" s="101">
        <f t="shared" si="13"/>
        <v>12435.53</v>
      </c>
      <c r="P74" s="101">
        <f t="shared" si="13"/>
        <v>7192.1</v>
      </c>
      <c r="Q74" s="101">
        <f t="shared" si="13"/>
        <v>7451.2100000000009</v>
      </c>
      <c r="R74" s="101">
        <f t="shared" si="13"/>
        <v>6700.1900000000005</v>
      </c>
      <c r="S74" s="101">
        <f t="shared" si="13"/>
        <v>6654.63</v>
      </c>
      <c r="T74" s="101">
        <f t="shared" si="13"/>
        <v>12132.33</v>
      </c>
      <c r="U74" s="101">
        <f t="shared" si="13"/>
        <v>8579.0400000000009</v>
      </c>
      <c r="V74" s="102">
        <f t="shared" si="13"/>
        <v>5646.9500000000007</v>
      </c>
      <c r="W74" s="102">
        <f t="shared" si="13"/>
        <v>5736.99</v>
      </c>
      <c r="X74" s="102">
        <f t="shared" si="13"/>
        <v>3985.94</v>
      </c>
      <c r="Y74" s="102">
        <f t="shared" si="13"/>
        <v>0</v>
      </c>
      <c r="Z74" s="102">
        <f t="shared" si="13"/>
        <v>6135.92</v>
      </c>
      <c r="AA74" s="102">
        <f t="shared" si="13"/>
        <v>0</v>
      </c>
      <c r="AB74" s="102">
        <f t="shared" si="13"/>
        <v>4804.0199999999995</v>
      </c>
      <c r="AC74" s="102">
        <f t="shared" si="13"/>
        <v>0</v>
      </c>
      <c r="AD74" s="102">
        <f t="shared" si="13"/>
        <v>12238.349999999999</v>
      </c>
      <c r="AE74" s="102">
        <f t="shared" si="13"/>
        <v>0</v>
      </c>
      <c r="AF74" s="71"/>
    </row>
    <row r="75" spans="1:44" s="50" customFormat="1" ht="18.75">
      <c r="A75" s="72" t="s">
        <v>32</v>
      </c>
      <c r="B75" s="73">
        <f>B13+B19+B25+B31+B43+B49+B56+B62+B70</f>
        <v>8884.7999999999993</v>
      </c>
      <c r="C75" s="60">
        <f>H75+J75+L75+N75+P75+R75+T75</f>
        <v>3366.35</v>
      </c>
      <c r="D75" s="60">
        <f>C75</f>
        <v>3366.35</v>
      </c>
      <c r="E75" s="74">
        <f>I75+K75+M75+O75+Q75+S75+U75+W75+Y75+AA75+AC75+AE75</f>
        <v>3366.35</v>
      </c>
      <c r="F75" s="79">
        <f>E75/B75*100</f>
        <v>37.888866378534125</v>
      </c>
      <c r="G75" s="79">
        <f>E75/C75*100</f>
        <v>100</v>
      </c>
      <c r="H75" s="90">
        <f t="shared" ref="H75:AE75" si="14">H13+H19+H25+H31+H43+H49+H56+H62+H70</f>
        <v>0</v>
      </c>
      <c r="I75" s="90">
        <f t="shared" si="14"/>
        <v>0</v>
      </c>
      <c r="J75" s="90">
        <f t="shared" si="14"/>
        <v>0</v>
      </c>
      <c r="K75" s="90">
        <f t="shared" si="14"/>
        <v>0</v>
      </c>
      <c r="L75" s="90">
        <f t="shared" si="14"/>
        <v>0</v>
      </c>
      <c r="M75" s="89">
        <f t="shared" si="14"/>
        <v>0</v>
      </c>
      <c r="N75" s="89">
        <f t="shared" si="14"/>
        <v>3366.35</v>
      </c>
      <c r="O75" s="89">
        <f t="shared" si="14"/>
        <v>3366.35</v>
      </c>
      <c r="P75" s="90">
        <f t="shared" si="14"/>
        <v>0</v>
      </c>
      <c r="Q75" s="90">
        <f t="shared" si="14"/>
        <v>0</v>
      </c>
      <c r="R75" s="90">
        <f t="shared" si="14"/>
        <v>0</v>
      </c>
      <c r="S75" s="90">
        <f t="shared" si="14"/>
        <v>0</v>
      </c>
      <c r="T75" s="90">
        <f t="shared" si="14"/>
        <v>0</v>
      </c>
      <c r="U75" s="90">
        <f t="shared" si="14"/>
        <v>0</v>
      </c>
      <c r="V75" s="91">
        <f t="shared" si="14"/>
        <v>0</v>
      </c>
      <c r="W75" s="91">
        <f t="shared" si="14"/>
        <v>0</v>
      </c>
      <c r="X75" s="91">
        <f t="shared" si="14"/>
        <v>0</v>
      </c>
      <c r="Y75" s="91">
        <f t="shared" si="14"/>
        <v>0</v>
      </c>
      <c r="Z75" s="91">
        <f t="shared" si="14"/>
        <v>0</v>
      </c>
      <c r="AA75" s="91">
        <f t="shared" si="14"/>
        <v>0</v>
      </c>
      <c r="AB75" s="91">
        <f t="shared" si="14"/>
        <v>0</v>
      </c>
      <c r="AC75" s="91">
        <f t="shared" si="14"/>
        <v>0</v>
      </c>
      <c r="AD75" s="91">
        <f t="shared" si="14"/>
        <v>5518.45</v>
      </c>
      <c r="AE75" s="91">
        <f t="shared" si="14"/>
        <v>0</v>
      </c>
      <c r="AF75" s="81"/>
    </row>
    <row r="76" spans="1:44" s="50" customFormat="1" ht="18.75">
      <c r="A76" s="72" t="s">
        <v>33</v>
      </c>
      <c r="B76" s="73">
        <f>B14+B20+B26+B32+B38+B44+B50+B57+B63+B71</f>
        <v>91168.599999999991</v>
      </c>
      <c r="C76" s="60">
        <f>J76+H76+L76+N76+P76+R76+T76+V76</f>
        <v>69522.820000000007</v>
      </c>
      <c r="D76" s="60">
        <f>H76+J76+L76+N76+P76+R76+T76</f>
        <v>63875.87</v>
      </c>
      <c r="E76" s="74">
        <f>I76+K76+M76+O76+Q76+S76+U76+W76+Y76+AA76+AC76+AE76</f>
        <v>62829.94</v>
      </c>
      <c r="F76" s="79">
        <f>E76/B76*100</f>
        <v>68.916205798926384</v>
      </c>
      <c r="G76" s="79">
        <f>E76/C76*100</f>
        <v>90.37311777629273</v>
      </c>
      <c r="H76" s="90">
        <f t="shared" ref="H76:AE76" si="15">H14+H20+H26+H32+H38+H44+H50+H57+H63+H71</f>
        <v>12640.12</v>
      </c>
      <c r="I76" s="90">
        <f t="shared" si="15"/>
        <v>12152.95</v>
      </c>
      <c r="J76" s="90">
        <f t="shared" si="15"/>
        <v>8973.5299999999988</v>
      </c>
      <c r="K76" s="90">
        <f t="shared" si="15"/>
        <v>5415.6299999999992</v>
      </c>
      <c r="L76" s="90">
        <f t="shared" si="15"/>
        <v>6657.47</v>
      </c>
      <c r="M76" s="89">
        <f t="shared" si="15"/>
        <v>7770.31</v>
      </c>
      <c r="N76" s="89">
        <f t="shared" si="15"/>
        <v>9580.1299999999992</v>
      </c>
      <c r="O76" s="89">
        <f t="shared" si="15"/>
        <v>9069.18</v>
      </c>
      <c r="P76" s="90">
        <f t="shared" si="15"/>
        <v>7192.1</v>
      </c>
      <c r="Q76" s="90">
        <f t="shared" si="15"/>
        <v>7451.2100000000009</v>
      </c>
      <c r="R76" s="90">
        <f t="shared" si="15"/>
        <v>6700.1900000000005</v>
      </c>
      <c r="S76" s="90">
        <f t="shared" si="15"/>
        <v>6654.63</v>
      </c>
      <c r="T76" s="90">
        <f t="shared" si="15"/>
        <v>12132.33</v>
      </c>
      <c r="U76" s="90">
        <f t="shared" si="15"/>
        <v>8579.0400000000009</v>
      </c>
      <c r="V76" s="91">
        <f t="shared" si="15"/>
        <v>5646.9500000000007</v>
      </c>
      <c r="W76" s="91">
        <f t="shared" si="15"/>
        <v>5736.99</v>
      </c>
      <c r="X76" s="91">
        <f t="shared" si="15"/>
        <v>3985.94</v>
      </c>
      <c r="Y76" s="91">
        <f t="shared" si="15"/>
        <v>0</v>
      </c>
      <c r="Z76" s="91">
        <f t="shared" si="15"/>
        <v>6135.92</v>
      </c>
      <c r="AA76" s="91">
        <f t="shared" si="15"/>
        <v>0</v>
      </c>
      <c r="AB76" s="91">
        <f t="shared" si="15"/>
        <v>4804.0199999999995</v>
      </c>
      <c r="AC76" s="91">
        <f t="shared" si="15"/>
        <v>0</v>
      </c>
      <c r="AD76" s="91">
        <f t="shared" si="15"/>
        <v>6719.9</v>
      </c>
      <c r="AE76" s="91">
        <f t="shared" si="15"/>
        <v>0</v>
      </c>
      <c r="AF76" s="81"/>
    </row>
    <row r="77" spans="1:44" s="57" customFormat="1" ht="18.75">
      <c r="A77" s="72" t="s">
        <v>34</v>
      </c>
      <c r="B77" s="104"/>
      <c r="C77" s="60"/>
      <c r="D77" s="75"/>
      <c r="E77" s="62"/>
      <c r="F77" s="63"/>
      <c r="G77" s="63"/>
      <c r="H77" s="104"/>
      <c r="I77" s="104"/>
      <c r="J77" s="104"/>
      <c r="K77" s="104"/>
      <c r="L77" s="104"/>
      <c r="M77" s="105"/>
      <c r="N77" s="105"/>
      <c r="O77" s="105"/>
      <c r="P77" s="104"/>
      <c r="Q77" s="104"/>
      <c r="R77" s="104"/>
      <c r="S77" s="104"/>
      <c r="T77" s="104"/>
      <c r="U77" s="104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56"/>
    </row>
    <row r="78" spans="1:44" s="57" customFormat="1" ht="18.75">
      <c r="A78" s="72" t="s">
        <v>35</v>
      </c>
      <c r="B78" s="105"/>
      <c r="C78" s="60"/>
      <c r="D78" s="75"/>
      <c r="E78" s="62"/>
      <c r="F78" s="63"/>
      <c r="G78" s="63"/>
      <c r="H78" s="104"/>
      <c r="I78" s="104"/>
      <c r="J78" s="104"/>
      <c r="K78" s="104"/>
      <c r="L78" s="104"/>
      <c r="M78" s="105"/>
      <c r="N78" s="105"/>
      <c r="O78" s="105"/>
      <c r="P78" s="104"/>
      <c r="Q78" s="104"/>
      <c r="R78" s="104"/>
      <c r="S78" s="104"/>
      <c r="T78" s="104"/>
      <c r="U78" s="104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56"/>
    </row>
    <row r="79" spans="1:44" ht="22.5" customHeight="1">
      <c r="B79" s="36"/>
      <c r="C79" s="107"/>
    </row>
    <row r="80" spans="1:44" ht="51.75" customHeight="1">
      <c r="B80" s="108" t="s">
        <v>56</v>
      </c>
      <c r="C80" s="108"/>
      <c r="D80" s="108"/>
      <c r="E80" s="108"/>
      <c r="F80" s="108"/>
      <c r="G80" s="108"/>
      <c r="H80" s="108"/>
      <c r="I80" s="108"/>
      <c r="J80" s="109"/>
      <c r="K80" s="109"/>
      <c r="L80" s="110" t="s">
        <v>57</v>
      </c>
      <c r="M80" s="111"/>
      <c r="N80" s="4"/>
      <c r="O80" s="4"/>
      <c r="P80" s="3"/>
      <c r="Q80" s="112"/>
      <c r="R80" s="3"/>
      <c r="S80" s="3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11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13"/>
    </row>
    <row r="81" spans="2:44" ht="7.5" customHeight="1">
      <c r="B81" s="114"/>
      <c r="C81" s="115"/>
      <c r="D81" s="115"/>
      <c r="E81" s="116"/>
      <c r="F81" s="117"/>
      <c r="G81" s="117"/>
      <c r="H81" s="115"/>
      <c r="I81" s="117"/>
      <c r="J81" s="117"/>
      <c r="K81" s="117"/>
      <c r="L81" s="3"/>
      <c r="M81" s="4"/>
      <c r="N81" s="4"/>
      <c r="O81" s="4"/>
      <c r="P81" s="3"/>
      <c r="Q81" s="112"/>
      <c r="R81" s="3"/>
      <c r="S81" s="3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11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13"/>
    </row>
    <row r="82" spans="2:44" ht="48.75" customHeight="1">
      <c r="B82" s="118" t="s">
        <v>58</v>
      </c>
      <c r="C82" s="118"/>
      <c r="D82" s="118"/>
      <c r="E82" s="118"/>
      <c r="F82" s="118"/>
      <c r="G82" s="119"/>
      <c r="H82" s="120"/>
      <c r="I82" s="119"/>
      <c r="J82" s="121"/>
      <c r="K82" s="121"/>
      <c r="L82" s="110" t="s">
        <v>59</v>
      </c>
      <c r="M82" s="111"/>
      <c r="N82" s="4"/>
      <c r="O82" s="4"/>
      <c r="P82" s="3"/>
      <c r="Q82" s="112"/>
      <c r="R82" s="3"/>
      <c r="S82" s="3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11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13"/>
    </row>
    <row r="83" spans="2:44" ht="20.25">
      <c r="B83" s="122" t="s">
        <v>60</v>
      </c>
      <c r="C83" s="123"/>
      <c r="D83" s="123"/>
      <c r="E83" s="124"/>
      <c r="F83" s="123"/>
      <c r="G83" s="13"/>
    </row>
    <row r="84" spans="2:44" ht="20.25">
      <c r="B84" s="125"/>
      <c r="C84" s="125"/>
      <c r="D84" s="125"/>
      <c r="E84" s="125"/>
      <c r="F84" s="125"/>
      <c r="G84" s="13"/>
    </row>
  </sheetData>
  <mergeCells count="29">
    <mergeCell ref="B84:F84"/>
    <mergeCell ref="AF5:AF6"/>
    <mergeCell ref="B80:I80"/>
    <mergeCell ref="J80:K80"/>
    <mergeCell ref="L80:M80"/>
    <mergeCell ref="B82:F82"/>
    <mergeCell ref="L82:M82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G1:H1"/>
    <mergeCell ref="O1:S1"/>
    <mergeCell ref="O2:S2"/>
    <mergeCell ref="O3:S3"/>
    <mergeCell ref="A5:A6"/>
    <mergeCell ref="B5:B6"/>
    <mergeCell ref="C5:C6"/>
    <mergeCell ref="D5:D6"/>
    <mergeCell ref="E5:E6"/>
    <mergeCell ref="F5:G5"/>
  </mergeCells>
  <printOptions horizontalCentered="1"/>
  <pageMargins left="0" right="0" top="0.59055118110236227" bottom="0.59055118110236227" header="0" footer="0"/>
  <pageSetup paperSize="8" scale="46" fitToWidth="2" fitToHeight="0" orientation="landscape" r:id="rId1"/>
  <headerFooter alignWithMargins="0"/>
  <rowBreaks count="1" manualBreakCount="1">
    <brk id="37" max="16383" man="1"/>
  </rowBreaks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август</vt:lpstr>
      <vt:lpstr>август!Заголовки_для_печати</vt:lpstr>
      <vt:lpstr>август!Область_печати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IlinAA</dc:creator>
  <cp:lastModifiedBy>IlinAA</cp:lastModifiedBy>
  <dcterms:created xsi:type="dcterms:W3CDTF">2014-09-26T08:42:48Z</dcterms:created>
  <dcterms:modified xsi:type="dcterms:W3CDTF">2014-09-26T08:44:48Z</dcterms:modified>
</cp:coreProperties>
</file>